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60" windowWidth="15120" windowHeight="6450" activeTab="0"/>
  </bookViews>
  <sheets>
    <sheet name="отчет за 2014 год 2-ой квартал " sheetId="1" r:id="rId1"/>
  </sheets>
  <externalReferences>
    <externalReference r:id="rId4"/>
    <externalReference r:id="rId5"/>
    <externalReference r:id="rId6"/>
  </externalReferences>
  <definedNames>
    <definedName name="List1" localSheetId="0">'отчет за 2014 год 2-ой квартал '!#REF!</definedName>
    <definedName name="List2" localSheetId="0">'отчет за 2014 год 2-ой квартал '!#REF!</definedName>
    <definedName name="List3" localSheetId="0">'отчет за 2014 год 2-ой квартал '!#REF!</definedName>
    <definedName name="OLE_LINK1_16">#REF!</definedName>
    <definedName name="Spr_MO" localSheetId="0">'отчет за 2014 год 2-ой квартал '!#REF!</definedName>
    <definedName name="Spr_MO">#REF!</definedName>
    <definedName name="Z_E1D00EA3_7EDD_11D7_A0DF_0050DA4520DA_.wvu.Cols" localSheetId="0" hidden="1">'отчет за 2014 год 2-ой квартал '!#REF!</definedName>
    <definedName name="Z_E1D00EA3_7EDD_11D7_A0DF_0050DA4520DA_.wvu.FilterData" localSheetId="0" hidden="1">'отчет за 2014 год 2-ой квартал '!$A$15:$F$37</definedName>
    <definedName name="Z_E1D00EA3_7EDD_11D7_A0DF_0050DA4520DA_.wvu.PrintArea" localSheetId="0" hidden="1">'отчет за 2014 год 2-ой квартал '!$A$7:$F$61</definedName>
    <definedName name="Z_E1D00EA3_7EDD_11D7_A0DF_0050DA4520DA_.wvu.PrintTitles" localSheetId="0" hidden="1">'отчет за 2014 год 2-ой квартал '!$14:$15</definedName>
    <definedName name="Должность" localSheetId="0">'отчет за 2014 год 2-ой квартал '!#REF!</definedName>
    <definedName name="Должность">'[1]Форма 2005'!#REF!</definedName>
    <definedName name="_xlnm.Print_Titles" localSheetId="0">'отчет за 2014 год 2-ой квартал '!$14:$15</definedName>
    <definedName name="Заголовок1">'[1]Справочник'!$B$1:$B$111</definedName>
    <definedName name="_xlnm.Print_Area" localSheetId="0">'отчет за 2014 год 2-ой квартал '!$A$1:$F$339</definedName>
    <definedName name="период">'[1]Справочник'!$D$1:$D$5</definedName>
    <definedName name="районы">'[1]Справочник'!$C$1:$C$19</definedName>
  </definedNames>
  <calcPr fullCalcOnLoad="1" refMode="R1C1"/>
</workbook>
</file>

<file path=xl/sharedStrings.xml><?xml version="1.0" encoding="utf-8"?>
<sst xmlns="http://schemas.openxmlformats.org/spreadsheetml/2006/main" count="992" uniqueCount="529">
  <si>
    <t xml:space="preserve">                              </t>
  </si>
  <si>
    <t xml:space="preserve">              подпись</t>
  </si>
  <si>
    <t>Кузнецова М.И.</t>
  </si>
  <si>
    <t xml:space="preserve">___________________ </t>
  </si>
  <si>
    <t>Руководитель отдела учета, отчетности и бюджета</t>
  </si>
  <si>
    <t>Руководитель</t>
  </si>
  <si>
    <t>М.П.</t>
  </si>
  <si>
    <t>0</t>
  </si>
  <si>
    <t>903</t>
  </si>
  <si>
    <t>Содержание ребенка в семье опекуна и приемной семье</t>
  </si>
  <si>
    <t>Социальная политика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</si>
  <si>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</si>
  <si>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</si>
  <si>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Другие вопросы в области образования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</si>
  <si>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</si>
  <si>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</si>
  <si>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Охрана окружающей среды</t>
  </si>
  <si>
    <t>Выполнение оформления к праздничным мероприятиям на территории муниципального образования</t>
  </si>
  <si>
    <t>Выполнение работ. услуг по определению объема работ по благоустройству к адресной программе</t>
  </si>
  <si>
    <t xml:space="preserve">Выполнение работ, услуг по техническому надзору 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</si>
  <si>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</si>
  <si>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</si>
  <si>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</si>
  <si>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</si>
  <si>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Национальная безопасность и правоохранительная деятельность</t>
  </si>
  <si>
    <t>Расходы по организации заказа для муниципальных нужд путем проведения аукциона</t>
  </si>
  <si>
    <t>992</t>
  </si>
  <si>
    <t>0.0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</si>
  <si>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</si>
  <si>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000</t>
  </si>
  <si>
    <t>Другие общегосударственные вопросы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</si>
  <si>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</si>
  <si>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</si>
  <si>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</si>
  <si>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</si>
  <si>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ИСПОЛНЕНО</t>
  </si>
  <si>
    <t>НАИМЕНОВАНИЕ ПОКАЗАТЕЛЯ</t>
  </si>
  <si>
    <t xml:space="preserve"> 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</si>
  <si>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</si>
  <si>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</si>
  <si>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</si>
  <si>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</si>
  <si>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</si>
  <si>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</si>
  <si>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</si>
  <si>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</si>
  <si>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</si>
  <si>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</si>
  <si>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2 02 03024 03 0100 151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</si>
  <si>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</si>
  <si>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</si>
  <si>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</si>
  <si>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</si>
  <si>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</si>
  <si>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 СИСТЕМЫ РОССИЙСКОЙ ФЕДЕРАЦИИ</t>
  </si>
  <si>
    <t>2 00 00000 00 0000 000</t>
  </si>
  <si>
    <t>БЕЗВОЗМЕЗДНЫЕ ПОСТУПЛЕНИЯ</t>
  </si>
  <si>
    <t>1 17 01030 03 0100 180</t>
  </si>
  <si>
    <t>Неясненные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</si>
  <si>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1 117 01030 03 0000 180</t>
  </si>
  <si>
    <t>Прочие неналоговые доходы</t>
  </si>
  <si>
    <t>1 17 00000 00 0000 000</t>
  </si>
  <si>
    <t>ПРОЧИЕ НЕНАЛОГОВЫЕ ДОХОДЫ</t>
  </si>
  <si>
    <t>1 16 90030 03 0200 140</t>
  </si>
  <si>
    <t>846</t>
  </si>
  <si>
    <t>1 16 30030 03 0100 140</t>
  </si>
  <si>
    <t>806</t>
  </si>
  <si>
    <t>1 16 90030 03 0000 140</t>
  </si>
  <si>
    <t>Прочие поступления от денежных взысканий (штрафов) и иных сумм в возмещение ущерба, зачисляемые в местные бюджеты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</si>
  <si>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</si>
  <si>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</si>
  <si>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1 16 06000 01 0000 140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</si>
  <si>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</si>
  <si>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1 16 00000 00 0000 000</t>
  </si>
  <si>
    <t>ШТРАФЫ, САНКЦИИ, ВОЗМЕЩЕНИЕ УЩЕРБА</t>
  </si>
  <si>
    <t>1 13 00000 00 0000 000</t>
  </si>
  <si>
    <t>ДОХОДЫ ОТ ОКАЗАНИЯ ПЛАТНЫХ УСЛУГ И КОМПЕНСАЦИИИ ЗАТРАТ ГОСУДАРТСВА</t>
  </si>
  <si>
    <t>1 09 04040 01 0000 110</t>
  </si>
  <si>
    <t xml:space="preserve">Налог с имущества, переходящего в порядке наследования или дарения  </t>
  </si>
  <si>
    <t>1 09 04000 00 0000 110</t>
  </si>
  <si>
    <t>Налоги на имущество</t>
  </si>
  <si>
    <t>1 09 00000 00 0000 000</t>
  </si>
  <si>
    <t>ЗАДОЛЖЕННОСТЬ И ПЕРЕРАСЧЕТЫ ПО ОТМЕНЕННЫМ  НАЛОГАМ, СБОРАМ И ИНЫМ  ОБЯЗАТЕЛЬНЫМ ПЛАТЕЖАМ</t>
  </si>
  <si>
    <t>Налог на имущество физических лиц</t>
  </si>
  <si>
    <t>1 06 00000 00 0000 000</t>
  </si>
  <si>
    <t>НАЛОГИ НА ИМУЩЕСТВО</t>
  </si>
  <si>
    <t>Единый налог на вмененный доход для отдельных видов деятельности</t>
  </si>
  <si>
    <t>1 05 00000 00 0000 000</t>
  </si>
  <si>
    <t>НАЛОГИ НА СОВОКУПНЫЙ ДОХОД</t>
  </si>
  <si>
    <t>1 00 00000 00 0000 000</t>
  </si>
  <si>
    <t>КОД ДОХОДА ПО БЮДЖЕТНОЙ КЛАССИФИКАЦИИ</t>
  </si>
  <si>
    <t>КОД АДМИНИСТРАТОРА</t>
  </si>
  <si>
    <t xml:space="preserve">МО Адмиралтейский округ 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</si>
  <si>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</si>
  <si>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главы местной Администрации</t>
  </si>
  <si>
    <t>Налог, взимаемый в связи с применением упрощенной системы налогообложения</t>
  </si>
  <si>
    <t>182</t>
  </si>
  <si>
    <t xml:space="preserve"> 1 05 01000 00 0000 110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</si>
  <si>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</si>
  <si>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</si>
  <si>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</si>
  <si>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</si>
  <si>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</si>
  <si>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</si>
  <si>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</si>
  <si>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1 05 01022 01 0000 110</t>
  </si>
  <si>
    <t xml:space="preserve">Единый налог на вмененный доход для отдельных видов деятельности </t>
  </si>
  <si>
    <t xml:space="preserve">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</si>
  <si>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</si>
  <si>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</si>
  <si>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2 02 00000 00 0000 000</t>
  </si>
  <si>
    <t>Минимальный налог, зачисляемый в бюджеты субъектов Российской Федерации</t>
  </si>
  <si>
    <t>1 05 01050 01 0000 110</t>
  </si>
  <si>
    <t>867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</si>
  <si>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</si>
  <si>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</si>
  <si>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"Об административных правонарушениях в  Санкт-Петербурге"</t>
  </si>
  <si>
    <t>Штрафы за адмистративные правонарушения в области благоустройства, предусмотренные  главой 4 Закона Санкт-Петербурга   "Об административных правонарушениях в  Санкт-Петербурге"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</si>
  <si>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</si>
  <si>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</si>
  <si>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</t>
  </si>
  <si>
    <t>х</t>
  </si>
  <si>
    <t xml:space="preserve">УТВЕРЖДЕННЫЕ БЮДЖЕТНЫЕ НАЗНАЧЕНИЯ
</t>
  </si>
  <si>
    <t>0113  092 04 01 500</t>
  </si>
  <si>
    <t>0113 795 08 01 500</t>
  </si>
  <si>
    <t>Защита населения и территорий от  чрезвычайных ситуаций природного и техногенного характера, гражданская оборона</t>
  </si>
  <si>
    <t>0400 000 00 00 000</t>
  </si>
  <si>
    <t>0412 000 00 00 000</t>
  </si>
  <si>
    <t>Резервные фонды</t>
  </si>
  <si>
    <t>0412  795 03 01 500</t>
  </si>
  <si>
    <t>Муниципальная целевая 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</si>
  <si>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Молодежная политика и оздоровление детей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</si>
  <si>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</si>
  <si>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Культура</t>
  </si>
  <si>
    <t>Другие вопросы в области культуры, кинематографии</t>
  </si>
  <si>
    <t>Охрана семьи и детства</t>
  </si>
  <si>
    <t>Средства массовой информации</t>
  </si>
  <si>
    <t>Периодическая печать и издательства</t>
  </si>
  <si>
    <t>I. ДОХОДЫ БЮДЖЕТА - ВСЕГО в том числе:</t>
  </si>
  <si>
    <t>Общеэкономические вопросы</t>
  </si>
  <si>
    <t>Реализация государственной политити занятости населения (участие в организации и финансировании проведения оплачиваемых общественных работ)</t>
  </si>
  <si>
    <t>0401  510 00 00 019</t>
  </si>
  <si>
    <t>0401 510 00 00 000</t>
  </si>
  <si>
    <t>Приходько М.Г.</t>
  </si>
  <si>
    <t xml:space="preserve"> 1 05 01020 01 0000 110</t>
  </si>
  <si>
    <t xml:space="preserve"> 1 05 02000 02 0000 110</t>
  </si>
  <si>
    <t>Доходы от оказания платных услуг (работ)</t>
  </si>
  <si>
    <t xml:space="preserve"> 1 13 01000 00 0000 130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</si>
  <si>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</si>
  <si>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 xml:space="preserve"> 1 13 01993 03 0000 130 </t>
  </si>
  <si>
    <t>Доходы от компенсации затрат государства</t>
  </si>
  <si>
    <t xml:space="preserve">1 13 02000 00 0000 130 </t>
  </si>
  <si>
    <t xml:space="preserve">Прочие доходы от компенсации затрат государства </t>
  </si>
  <si>
    <t xml:space="preserve"> 1 13 02990 00 0000 130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</si>
  <si>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</si>
  <si>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 1 13 02993 03 0100 130 </t>
  </si>
  <si>
    <t xml:space="preserve">Расходы по размещению  заказа для муниципальных нужд </t>
  </si>
  <si>
    <t>0,0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</si>
  <si>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</si>
  <si>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500</t>
  </si>
  <si>
    <t>Исполнено</t>
  </si>
  <si>
    <t>Неисполненные назначения</t>
  </si>
  <si>
    <t>НАЛОГОВЫЕ И НЕНАЛОГОВЫЕ ДОХОДЫ</t>
  </si>
  <si>
    <t>1 06 01000 00 0000 110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</si>
  <si>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</si>
  <si>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</si>
  <si>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</si>
  <si>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</si>
  <si>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</si>
  <si>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Установка, содержание и ремонт ограждений газонов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</si>
  <si>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</si>
  <si>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</si>
  <si>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</si>
  <si>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целевая программа "Организация и проведение досуговых мероприятий для жителей, проживающих на территории муниципального образования муниципальный округ Адмиралтейский округ"</t>
  </si>
  <si>
    <t>Неиспользованные назначения</t>
  </si>
  <si>
    <t>Заработная плата</t>
  </si>
  <si>
    <t>Начисления на выплаты по оплате труда</t>
  </si>
  <si>
    <t>0100 000 00 00 000 000</t>
  </si>
  <si>
    <t>0102 002 01 01 121 000</t>
  </si>
  <si>
    <t>0102 002 01 01 121 211</t>
  </si>
  <si>
    <t>0102 002 01 01 121 213</t>
  </si>
  <si>
    <t>0103 002 04 01 121 000</t>
  </si>
  <si>
    <t>0103 002 04 01 121 211</t>
  </si>
  <si>
    <t>0103 002 04 01 121 213</t>
  </si>
  <si>
    <t>0103 002 04 01 244 000</t>
  </si>
  <si>
    <t>0102 000 00 00 000 000</t>
  </si>
  <si>
    <t>0103 000 00 00 000 000</t>
  </si>
  <si>
    <t>Прочие работы услуги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</si>
  <si>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</si>
  <si>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</si>
  <si>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</si>
  <si>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</si>
  <si>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0103 002 04 01 244 221</t>
  </si>
  <si>
    <t>0103 002 04 01 244 223</t>
  </si>
  <si>
    <t>0103 002 04 01 244 225</t>
  </si>
  <si>
    <t>0103 002 04 01 244 226</t>
  </si>
  <si>
    <t>Увеличение стоимости  основных средств</t>
  </si>
  <si>
    <t>Увеличение стоимости материальных запасов</t>
  </si>
  <si>
    <t>0103 002 04 01 244 310</t>
  </si>
  <si>
    <t>0103 002 04 01 244 340</t>
  </si>
  <si>
    <t>Уплата налога на имущество организаций и земельного налога</t>
  </si>
  <si>
    <t>0103 002 04 01 851 290</t>
  </si>
  <si>
    <t>Прочие расходы</t>
  </si>
  <si>
    <t>0103 002 04 01 851 000</t>
  </si>
  <si>
    <t>Уплата прочих налогов, сборов и иных платежей</t>
  </si>
  <si>
    <t>0103 002 04 01 852 000</t>
  </si>
  <si>
    <t>0103 002 04 01 852 290</t>
  </si>
  <si>
    <t>0104 000 00 00 000 000</t>
  </si>
  <si>
    <t>0104 002 05 01 121 000</t>
  </si>
  <si>
    <t>0104 002 05 01 000 000</t>
  </si>
  <si>
    <t>0104 002 05 01 121 211</t>
  </si>
  <si>
    <t>0104 002 05 01 121 213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</si>
  <si>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</si>
  <si>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Арендная плаата за пользование имуществом</t>
  </si>
  <si>
    <t>0104 002 06 01 244 000</t>
  </si>
  <si>
    <t>0104 002 06 01 000 000</t>
  </si>
  <si>
    <t>0104 002 06 01 121 211</t>
  </si>
  <si>
    <t>0104 002 06 01 121 213</t>
  </si>
  <si>
    <t>0104 002 06 01 121 000</t>
  </si>
  <si>
    <t>0104 002 06  01 851 000</t>
  </si>
  <si>
    <t>0104 002 06  01 851 290</t>
  </si>
  <si>
    <t>0104 002 06  01 852 000</t>
  </si>
  <si>
    <t>0104 002 06  01 852 290</t>
  </si>
  <si>
    <t>0111 070 01 01 870 290</t>
  </si>
  <si>
    <t>0111 070 01 01 870 000</t>
  </si>
  <si>
    <t xml:space="preserve">0113 000 00 00 000 000 </t>
  </si>
  <si>
    <t>0113 092 01 01 630 000</t>
  </si>
  <si>
    <t xml:space="preserve">Безвозмездные перечисления организациям, за исключением государственных и муниципальных организаций </t>
  </si>
  <si>
    <t>0113  092 01 01 630 242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</si>
  <si>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</si>
  <si>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0113 092 05 01 852 290</t>
  </si>
  <si>
    <t>0113 092 05 01 852 000</t>
  </si>
  <si>
    <t>0113 092 99 01 111 000</t>
  </si>
  <si>
    <t>0113 092 99 01 111 211</t>
  </si>
  <si>
    <t>0113 092 99 01 111 213</t>
  </si>
  <si>
    <t>0113 092 99 01 244 000</t>
  </si>
  <si>
    <t>0113 092 99 01 244 221</t>
  </si>
  <si>
    <t>0113 092 99 01 244 224</t>
  </si>
  <si>
    <t>Арендная плата за пользование имуществом</t>
  </si>
  <si>
    <t>0113 092 99 01 244 225</t>
  </si>
  <si>
    <t>0113 092 99 01 244 226</t>
  </si>
  <si>
    <t>0113 092 99 01 244 310</t>
  </si>
  <si>
    <t>0113 092 99 01 244 340</t>
  </si>
  <si>
    <t>0113 092 99 01 000 000</t>
  </si>
  <si>
    <t>Прочая закупка товаров, работ и услуг для муниципальных нужд</t>
  </si>
  <si>
    <t>0113 795 07 01 000 000</t>
  </si>
  <si>
    <t>0113 795 07 01 244 000</t>
  </si>
  <si>
    <t>0113 795 07 01 244 226</t>
  </si>
  <si>
    <t>Увеличение стоимости основных средств</t>
  </si>
  <si>
    <t>0300 000 00 00 000 000</t>
  </si>
  <si>
    <t>0309 000 00 00 000 000</t>
  </si>
  <si>
    <t>0309  795 01 01 244 000</t>
  </si>
  <si>
    <t>0309  795 01 01 244 226</t>
  </si>
  <si>
    <t>0309  795 01 01 244 310</t>
  </si>
  <si>
    <t>0309  795 01 01 244 340</t>
  </si>
  <si>
    <t>0400 000 00 00 000 000</t>
  </si>
  <si>
    <t>0401 000 00 00 000 000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</si>
  <si>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</t>
  </si>
  <si>
    <t>0401 510 01 02 000 000</t>
  </si>
  <si>
    <t>0401 510 01 02 810 000</t>
  </si>
  <si>
    <t>0401 510 01 02 810 242</t>
  </si>
  <si>
    <t xml:space="preserve">Благоустройство </t>
  </si>
  <si>
    <t>Установка и содержание  малых архитектурных форм, уличной мебели и хозяйственно-бытового оборудования</t>
  </si>
  <si>
    <t>Ликвидация несанкционированных свалок  бытовых отходов, мусора</t>
  </si>
  <si>
    <t>Увеличение стоимости материальных запаосв</t>
  </si>
  <si>
    <t>Озеленение территории муниципального образования</t>
  </si>
  <si>
    <t>Озеленение территорий зеленых насаждений внутриквартального озеленения</t>
  </si>
  <si>
    <t>Обустройство, содержание  и уборка территории детских площадок</t>
  </si>
  <si>
    <t>Текущий ремонт  придомовых территорий и дворовых территорий, включая проезды и въезды, пешеходные дорожки</t>
  </si>
  <si>
    <t>2</t>
  </si>
  <si>
    <t>0503 600 09 01 244 340</t>
  </si>
  <si>
    <t>0503 600 09 01 244 310</t>
  </si>
  <si>
    <t>0503 600 09 01 244 226</t>
  </si>
  <si>
    <t>0503 600 09 01 244 000</t>
  </si>
  <si>
    <t>0503 600 08 01 244 000</t>
  </si>
  <si>
    <t>0503 600 08 01 244 226</t>
  </si>
  <si>
    <t>0503 600 07 01 244 226</t>
  </si>
  <si>
    <t>0503 600 07 01 244 000</t>
  </si>
  <si>
    <t>0503 600 05 01 244 226</t>
  </si>
  <si>
    <t>0503 600 05 01 244 000</t>
  </si>
  <si>
    <t>0503 600 04 01 244 000</t>
  </si>
  <si>
    <t>0503 600 04 01 244 340</t>
  </si>
  <si>
    <t>0503 600 04 01 244 310</t>
  </si>
  <si>
    <t>0503 600 04 01 244 226</t>
  </si>
  <si>
    <t>0503 600 04 01 244 225</t>
  </si>
  <si>
    <t>0503 600 03 03 244 226</t>
  </si>
  <si>
    <t>0503 600 03 03 244 000</t>
  </si>
  <si>
    <t>0503117</t>
  </si>
  <si>
    <t xml:space="preserve">Дата </t>
  </si>
  <si>
    <t>по ОКПО</t>
  </si>
  <si>
    <t>Глава по БК</t>
  </si>
  <si>
    <t>по ОКАТО</t>
  </si>
  <si>
    <r>
      <rPr>
        <b/>
        <sz val="12"/>
        <rFont val="Arial"/>
        <family val="2"/>
      </rPr>
      <t>Наименование финансового органа:</t>
    </r>
    <r>
      <rPr>
        <sz val="12"/>
        <rFont val="Arial"/>
        <family val="2"/>
      </rPr>
      <t xml:space="preserve"> Местная Администрация МО Адмиралтейский округ</t>
    </r>
  </si>
  <si>
    <r>
      <rPr>
        <b/>
        <sz val="12"/>
        <rFont val="Arial"/>
        <family val="2"/>
      </rPr>
      <t xml:space="preserve">Наименование публично-правового образования: </t>
    </r>
    <r>
      <rPr>
        <sz val="12"/>
        <rFont val="Arial"/>
        <family val="2"/>
      </rPr>
      <t>Бюджет муниципального образования</t>
    </r>
  </si>
  <si>
    <r>
      <rPr>
        <b/>
        <sz val="12"/>
        <rFont val="Arial"/>
        <family val="2"/>
      </rPr>
      <t>Единица измерения:</t>
    </r>
    <r>
      <rPr>
        <sz val="12"/>
        <rFont val="Arial"/>
        <family val="2"/>
      </rPr>
      <t xml:space="preserve"> рубли</t>
    </r>
  </si>
  <si>
    <t>0503 000 00 00 000 000</t>
  </si>
  <si>
    <t>0500 000 00 00 000 000</t>
  </si>
  <si>
    <t>0503 600 01 02 244 340</t>
  </si>
  <si>
    <t>0503 600 01 02 244 000</t>
  </si>
  <si>
    <t>0503 600 01 02 244 225</t>
  </si>
  <si>
    <t>0503 600 01 02 244 310</t>
  </si>
  <si>
    <t>0503 600 01 03 244 000</t>
  </si>
  <si>
    <t>0503 600 01 03 244 310</t>
  </si>
  <si>
    <t>0503 600 01 03 244 340</t>
  </si>
  <si>
    <t>0503 600 02 01 244 340</t>
  </si>
  <si>
    <t>0503 600 02 01 244 225</t>
  </si>
  <si>
    <t>0503 600 02 01 244 000</t>
  </si>
  <si>
    <t>0503 600 03 01 244 340</t>
  </si>
  <si>
    <t>0503 600 03 01 244 226</t>
  </si>
  <si>
    <t>0503 600 03 01 244 000</t>
  </si>
  <si>
    <t>0503 600 03 02 244 340</t>
  </si>
  <si>
    <t>0503 600 03 02 244 226</t>
  </si>
  <si>
    <t>0503 600 03 02 244 000</t>
  </si>
  <si>
    <t>Код источника финансирования дефицита бюджета  по бюджетной классификации</t>
  </si>
  <si>
    <t>Наименование показателя</t>
  </si>
  <si>
    <t>Утвержденные бюджетные назначения</t>
  </si>
  <si>
    <t>Код строки</t>
  </si>
  <si>
    <t>700</t>
  </si>
  <si>
    <t xml:space="preserve">Увеличение остатков средств бюджетов </t>
  </si>
  <si>
    <t>Изменение остатков  средств  на счетах по учету средств бюджетов</t>
  </si>
  <si>
    <t xml:space="preserve">Увеличение прочих остатков средств бюджетов </t>
  </si>
  <si>
    <t>710</t>
  </si>
  <si>
    <t xml:space="preserve">Увеличение прочих остатков денежных средств бюджетов </t>
  </si>
  <si>
    <t>720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</si>
  <si>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</si>
  <si>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</si>
  <si>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</si>
  <si>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Увеличение,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</si>
  <si>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000 01 05 00 00 00 0000 000</t>
  </si>
  <si>
    <t>000 01 05 00 00 00 0000 500</t>
  </si>
  <si>
    <t>000 01 05 02 00 00 0000 500</t>
  </si>
  <si>
    <t>000 01 05 02 00 00 0000 600</t>
  </si>
  <si>
    <t>000 01 05 02 01 00 0000 610</t>
  </si>
  <si>
    <t>000 01 05 02 01 03 0000 610</t>
  </si>
  <si>
    <t>Другие вопросы  в области охраны окружающей среды</t>
  </si>
  <si>
    <t>0605 795 02 01 244 290</t>
  </si>
  <si>
    <t>0605 795 02 01 244 226</t>
  </si>
  <si>
    <t>0605 795 02 01 244 000</t>
  </si>
  <si>
    <t>0605 795 02 01 000 000</t>
  </si>
  <si>
    <t>0600 000 00 00 000 000</t>
  </si>
  <si>
    <t>0605 000 00 00 000 000</t>
  </si>
  <si>
    <t>ОБРАЗОВАНИЕ</t>
  </si>
  <si>
    <t>Профессиональная подготовка, переподготовка и повышение квалификации</t>
  </si>
  <si>
    <t>0700 000 00 00 000 000</t>
  </si>
  <si>
    <t>0705 000 00 00 000 000</t>
  </si>
  <si>
    <t>0705 428 01 01 000 000</t>
  </si>
  <si>
    <t>0705 428 01 01 244 000</t>
  </si>
  <si>
    <t>0705 428 01 01 244 226</t>
  </si>
  <si>
    <t>Код администратора</t>
  </si>
  <si>
    <t>Код расхода по бюджетной классификации</t>
  </si>
  <si>
    <t>0707 795 05 01 244 226</t>
  </si>
  <si>
    <t>0707 795 05 01 244 000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</si>
  <si>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</si>
  <si>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КУЛЬТУРА,  КИНЕМАТОГРАФИЯ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</si>
  <si>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</si>
  <si>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Транспортные услуги</t>
  </si>
  <si>
    <t>Организация и осуществление деятельности по опеке и попечительству</t>
  </si>
  <si>
    <t>Содержание ребенка в семье опекуна и приемной семье, а также вознаграждение, причитающиеся приемному родителю</t>
  </si>
  <si>
    <t>Социальное обеспечение</t>
  </si>
  <si>
    <t>Пособия по социальной помощи населению</t>
  </si>
  <si>
    <t>Вознаграждение, причитающееся приемному родителю</t>
  </si>
  <si>
    <t>1202 457 01 01 244 226</t>
  </si>
  <si>
    <t>1202 457 01 01 244 000</t>
  </si>
  <si>
    <t>1202 457 01 01 000 000</t>
  </si>
  <si>
    <t>1202 000 00 00 000 000</t>
  </si>
  <si>
    <t>1200 000 00 00 000 000</t>
  </si>
  <si>
    <t>1000 000 00 00 000 000</t>
  </si>
  <si>
    <t>0804 785 10 01 244 226</t>
  </si>
  <si>
    <t>0804 785 10 01 244 000</t>
  </si>
  <si>
    <t>0804 785 10 01 000 000</t>
  </si>
  <si>
    <t>0804 000 00 00 000 000</t>
  </si>
  <si>
    <t>0804 795 09 01 244 290</t>
  </si>
  <si>
    <t>0804 795 09 01 244 226</t>
  </si>
  <si>
    <t>0804 795 09 01 244 000</t>
  </si>
  <si>
    <t>0804 795 09 01 000 000</t>
  </si>
  <si>
    <t>0800 000 00 00 000 000</t>
  </si>
  <si>
    <t>0801 000 00 00 000 000</t>
  </si>
  <si>
    <t>0801 795 11 01  244 290</t>
  </si>
  <si>
    <t>0801 795 11 01  244 226</t>
  </si>
  <si>
    <t>0801 795 11 01  244 000</t>
  </si>
  <si>
    <t>0801 795 11 01  000 000</t>
  </si>
  <si>
    <t>0709 795 14 01 244 226</t>
  </si>
  <si>
    <t>0709 795 14 01 244 000</t>
  </si>
  <si>
    <t>0709 795 14 01 000 000</t>
  </si>
  <si>
    <t>0709 795 12 01 244 290</t>
  </si>
  <si>
    <t>0709 795 12 01 244 000</t>
  </si>
  <si>
    <t>0709 795 12 01 000 000</t>
  </si>
  <si>
    <t>0709 795 06 01 244 290</t>
  </si>
  <si>
    <t>0709 795 06 01 244 000</t>
  </si>
  <si>
    <t>0709 795 06 01 000 000</t>
  </si>
  <si>
    <t>0707 795 05 01 244 290</t>
  </si>
  <si>
    <t>0709 000 00 00 000 000</t>
  </si>
  <si>
    <t>Неиспольненные назначения</t>
  </si>
  <si>
    <t>000 01 05 02 01 03 0000 510</t>
  </si>
  <si>
    <t>000 01 05 02 01 00 0000 510</t>
  </si>
  <si>
    <t xml:space="preserve">Прочие доходы от оказания платных услуг (работ) </t>
  </si>
  <si>
    <t xml:space="preserve"> 1 13 01993 00 0000 130 </t>
  </si>
  <si>
    <t>0104 002 06 01 244 221</t>
  </si>
  <si>
    <t>0104 002 06 01 244 224</t>
  </si>
  <si>
    <t>0104 002 06 01 244 225</t>
  </si>
  <si>
    <t>0104 002 06 01 244 226</t>
  </si>
  <si>
    <t>0104 002 06 01 244 310</t>
  </si>
  <si>
    <t>0104 002 06 01 244 340</t>
  </si>
  <si>
    <t>0113  092 01 01 000 000</t>
  </si>
  <si>
    <t>0113 092 05 01 000 000</t>
  </si>
  <si>
    <t>0111 000 00 00 000 000</t>
  </si>
  <si>
    <t>0309  795 01 01 000 000</t>
  </si>
  <si>
    <t>0503 600 01 02 000 000</t>
  </si>
  <si>
    <t>0503 600 01 03 000 000</t>
  </si>
  <si>
    <t>0503 600 02 01 000 000</t>
  </si>
  <si>
    <t>0503 600 03 01 000 000</t>
  </si>
  <si>
    <t>0503 600 03 02 000 000</t>
  </si>
  <si>
    <t>0503 600 03 03 000 000</t>
  </si>
  <si>
    <t>0503 600 04 01 000 000</t>
  </si>
  <si>
    <t>0503 600 05 01 000 000</t>
  </si>
  <si>
    <t>0503 600 07 01 000 000</t>
  </si>
  <si>
    <t>0503 600 08 01 000 000</t>
  </si>
  <si>
    <t>0503 600 09 01 000 000</t>
  </si>
  <si>
    <t>0707 795 05 01 000 000</t>
  </si>
  <si>
    <t>0707 000 00 00 000 000</t>
  </si>
  <si>
    <t>1004 000 00 00 000 000</t>
  </si>
  <si>
    <t>0113 092 99 01 851 290</t>
  </si>
  <si>
    <t>0113 092 99 01 852 290</t>
  </si>
  <si>
    <t>Результат исполнения бюджета (дефицит/профицит)</t>
  </si>
  <si>
    <t>450</t>
  </si>
  <si>
    <t>к Постановлению</t>
  </si>
  <si>
    <t xml:space="preserve">Приложение  № 1 </t>
  </si>
  <si>
    <t>2. Расходы бюджета - всего в том числе:</t>
  </si>
  <si>
    <t>3. Источники финансировани дефицита бюджета - всего:</t>
  </si>
  <si>
    <r>
      <rPr>
        <b/>
        <sz val="12"/>
        <rFont val="Arial"/>
        <family val="2"/>
      </rPr>
      <t xml:space="preserve">Периодичность: </t>
    </r>
    <r>
      <rPr>
        <sz val="12"/>
        <rFont val="Arial"/>
        <family val="2"/>
      </rPr>
      <t>ежеквартальная, годовая</t>
    </r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</si>
  <si>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</si>
  <si>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1 17 01000 00 0000 180</t>
  </si>
  <si>
    <t>1 17 01030 03 0000 180</t>
  </si>
  <si>
    <t>0113 092 02 01 244 226</t>
  </si>
  <si>
    <t>0113 092 02 01 244 000</t>
  </si>
  <si>
    <t>0113 092 99 01 851 000</t>
  </si>
  <si>
    <t>0113 092 99 01 852 000</t>
  </si>
  <si>
    <t>0707 795 05 01 244 222</t>
  </si>
  <si>
    <t>Главный бухгалтер</t>
  </si>
  <si>
    <t>Плющик И.Б.</t>
  </si>
  <si>
    <t>Налог, взимаемый в связи  с  применением   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</si>
  <si>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</si>
  <si>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1 05 04000  02 0000 110</t>
  </si>
  <si>
    <t>1 05 04030 02 0000 110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</si>
  <si>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</si>
  <si>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Невыясненные поступления</t>
  </si>
  <si>
    <t>1 17 05000 00 0000 180</t>
  </si>
  <si>
    <t xml:space="preserve">  1 17 05030 03 0000 180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</si>
  <si>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</si>
  <si>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</si>
  <si>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</si>
  <si>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>2 19 03000 03 0000 151</t>
  </si>
  <si>
    <t>Обеспечение  проведения выборов и референдумов</t>
  </si>
  <si>
    <t>0107 000 00 00 000 000</t>
  </si>
  <si>
    <t>Расходы на членов избирательной комиссии муниципального образования муниципальный округ адмиралтейский округ</t>
  </si>
  <si>
    <t>0107 002 07 00 000 000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</si>
  <si>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</si>
  <si>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Проведение выборов в представительный орган муниципального образования</t>
  </si>
  <si>
    <t>0107 020 00 00 000 000</t>
  </si>
  <si>
    <t>0107 020 00 00 123 000</t>
  </si>
  <si>
    <t>0107 020 01 01 123 226</t>
  </si>
  <si>
    <t>Прочая закупка товаров, работ и услуг для государственных (муниципальных) нужд</t>
  </si>
  <si>
    <t>0107 020 01 01 244 000</t>
  </si>
  <si>
    <t>0107 020 01 01 244 222</t>
  </si>
  <si>
    <t>0107 020 01 01 244 226</t>
  </si>
  <si>
    <t>0107 020 01 01 244 340</t>
  </si>
  <si>
    <t>0107 020 01 01 852 290</t>
  </si>
  <si>
    <t>0104 002 80 01 244 340</t>
  </si>
  <si>
    <t>0104 002 08 01 244 000</t>
  </si>
  <si>
    <t>0104 002 08 01 000 000</t>
  </si>
  <si>
    <t>Прочая закупка товаров, работ и услуг для обеспечения государственных (муниципальных) нужд</t>
  </si>
  <si>
    <t>0113 795 08 01 000 000</t>
  </si>
  <si>
    <t>0113 795 08 01 244 000</t>
  </si>
  <si>
    <t>0113 795 08 01 244 226</t>
  </si>
  <si>
    <t>Оборудование контейнерных площадок на дворовых территориях</t>
  </si>
  <si>
    <t>0503 600 02 02  000 000</t>
  </si>
  <si>
    <t>0503 600 02 02 244 000</t>
  </si>
  <si>
    <t>0503 600 02 02 244 226</t>
  </si>
  <si>
    <t>0709 795 06 01 244 226</t>
  </si>
  <si>
    <t>0709 795 12 01 244 226</t>
  </si>
  <si>
    <t>0804 795 09 01 244 222</t>
  </si>
  <si>
    <t>1004 002 80 02 000 000</t>
  </si>
  <si>
    <t>1004 002 80 02 121 000</t>
  </si>
  <si>
    <t>Фонд оплаты труда государственных (муниципальных) органов и взносы по обязательному социальному страхованию</t>
  </si>
  <si>
    <t>0103 002 03 02 123 000</t>
  </si>
  <si>
    <t>0103 002 03 02 123 226</t>
  </si>
  <si>
    <t>Фонд оплаты труда казенных учреждений и взносы по обязательному социальному страхованию</t>
  </si>
  <si>
    <t xml:space="preserve">Оплата труда и начисления на выплаты по оплате труда               </t>
  </si>
  <si>
    <t>1004 002 80 02 121 210</t>
  </si>
  <si>
    <t>0102 002 01 01 121 210</t>
  </si>
  <si>
    <t>0103 002 04 01 121 210</t>
  </si>
  <si>
    <t>0104 002 06 01 121 210</t>
  </si>
  <si>
    <t>0104 002 05 01 121 210</t>
  </si>
  <si>
    <t>0113 092 99 01 111 210</t>
  </si>
  <si>
    <t>1004 002 80 02 121 211</t>
  </si>
  <si>
    <t>1004 002 80 02 121 213</t>
  </si>
  <si>
    <t>1004 002 80 02 244 000</t>
  </si>
  <si>
    <t>1004 002 80 02 244 226</t>
  </si>
  <si>
    <t>1004 002 80 02 244 221</t>
  </si>
  <si>
    <t>1004 002 80 02 244 225</t>
  </si>
  <si>
    <t>1004 002 80 02 244 310</t>
  </si>
  <si>
    <t>1004 002 80 02 244 340</t>
  </si>
  <si>
    <t>Пособия, компенсации, меры социальной поддержки по публичным нормативным обязательствам</t>
  </si>
  <si>
    <t>1004 511 80 03 313 000</t>
  </si>
  <si>
    <t>1004 511 80 03 000 000</t>
  </si>
  <si>
    <t>1004 511 80 03 313 262</t>
  </si>
  <si>
    <t>1004 511 80 03 313 260</t>
  </si>
  <si>
    <t>1004 511 80 00 000 000</t>
  </si>
  <si>
    <t>1004 511 80 04 000 000</t>
  </si>
  <si>
    <t>Субсидии некоммерческим организациям (за исключением государственных (муниципальных) учреждений)</t>
  </si>
  <si>
    <t>Резервные средства</t>
  </si>
  <si>
    <t>0113 092 02 01 000 000</t>
  </si>
  <si>
    <t>Субсидии юридическим лицам (кроме некоммерческих организаций), индивидуальным предпринимателям, физическим лицам</t>
  </si>
  <si>
    <t>0503 600 03 00 000 000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</si>
  <si>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</si>
  <si>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 xml:space="preserve">Уменьшение прочих  остатков средств бюджетов </t>
  </si>
  <si>
    <t>894</t>
  </si>
  <si>
    <t>0107 002 07 00 121 211</t>
  </si>
  <si>
    <t>0107 002 07 00 121 213</t>
  </si>
  <si>
    <t>0107 002 07 00  123 000</t>
  </si>
  <si>
    <t>0107 002 07 00  123 226</t>
  </si>
  <si>
    <t>1004 511 80 04 360 000</t>
  </si>
  <si>
    <t>1004 511 80 04 360 226</t>
  </si>
  <si>
    <t xml:space="preserve">ОТЧЕТ ОБ ИСПОЛНЕНИИ МЕСТНОГО БЮДЖЕТА  МУНИЦИПАЛЬНОГО ОБРАЗОВАНИЯ МУНИЦИПАЛЬНЫЙ ОКРУГ АДМИНАЛТЕЙСКИЙ ОКРУГ                              на 01 июля 2014 года </t>
  </si>
  <si>
    <t>01.07.2014г</t>
  </si>
  <si>
    <t>от 04.07.2014 года №  60</t>
  </si>
  <si>
    <t>0709 795 09 01 244 226</t>
  </si>
  <si>
    <t>0709 795 09 01 244 000</t>
  </si>
  <si>
    <t>0709 795 09 01 000 000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</si>
</sst>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.00_ ;[Red]\-#,##0.00\ "/>
    <numFmt numFmtId="167" formatCode="0.0"/>
    <numFmt numFmtId="168" formatCode="#,##0;[Red]#,##0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5" fillId="0" borderId="0" xfId="54" applyFont="1" applyFill="1" applyAlignment="1" applyProtection="1">
      <alignment vertical="top"/>
      <protection locked="0"/>
    </xf>
    <xf numFmtId="0" fontId="4" fillId="0" borderId="0" xfId="54" applyFont="1" applyFill="1" applyAlignment="1" applyProtection="1">
      <alignment vertical="top"/>
      <protection locked="0"/>
    </xf>
    <xf numFmtId="3" fontId="4" fillId="0" borderId="0" xfId="54" applyNumberFormat="1" applyFont="1" applyFill="1" applyAlignment="1" applyProtection="1">
      <alignment vertical="top"/>
      <protection locked="0"/>
    </xf>
    <xf numFmtId="3" fontId="3" fillId="0" borderId="0" xfId="54" applyNumberFormat="1" applyFont="1" applyFill="1" applyAlignment="1" applyProtection="1">
      <alignment vertical="top"/>
      <protection locked="0"/>
    </xf>
    <xf numFmtId="4" fontId="3" fillId="0" borderId="0" xfId="54" applyNumberFormat="1" applyFont="1" applyFill="1" applyAlignment="1" applyProtection="1">
      <alignment vertical="top"/>
      <protection locked="0"/>
    </xf>
    <xf numFmtId="0" fontId="4" fillId="0" borderId="0" xfId="54" applyFont="1" applyFill="1" applyAlignment="1" applyProtection="1">
      <alignment/>
      <protection locked="0"/>
    </xf>
    <xf numFmtId="0" fontId="4" fillId="0" borderId="0" xfId="54" applyFont="1" applyFill="1" applyAlignment="1" applyProtection="1">
      <alignment horizontal="center"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9" fillId="0" borderId="0" xfId="54" applyFont="1" applyFill="1" applyAlignment="1" applyProtection="1">
      <alignment vertical="top"/>
      <protection locked="0"/>
    </xf>
    <xf numFmtId="166" fontId="3" fillId="0" borderId="0" xfId="54" applyNumberFormat="1" applyFont="1" applyFill="1" applyAlignment="1" applyProtection="1">
      <alignment vertical="top"/>
      <protection locked="0"/>
    </xf>
    <xf numFmtId="0" fontId="3" fillId="0" borderId="0" xfId="54" applyFont="1" applyFill="1" applyAlignment="1" applyProtection="1">
      <alignment horizontal="center" vertical="top" wrapText="1"/>
      <protection locked="0"/>
    </xf>
    <xf numFmtId="0" fontId="10" fillId="0" borderId="0" xfId="54" applyFont="1" applyFill="1" applyAlignment="1" applyProtection="1">
      <alignment horizontal="center" vertical="top" wrapText="1"/>
      <protection locked="0"/>
    </xf>
    <xf numFmtId="3" fontId="7" fillId="0" borderId="0" xfId="54" applyNumberFormat="1" applyFont="1" applyFill="1" applyAlignment="1" applyProtection="1">
      <alignment horizontal="center" vertical="top" wrapText="1"/>
      <protection locked="0"/>
    </xf>
    <xf numFmtId="0" fontId="6" fillId="0" borderId="0" xfId="54" applyFont="1" applyFill="1" applyAlignment="1" applyProtection="1">
      <alignment vertical="top"/>
      <protection locked="0"/>
    </xf>
    <xf numFmtId="0" fontId="11" fillId="0" borderId="0" xfId="54" applyFont="1" applyFill="1" applyAlignment="1" applyProtection="1">
      <alignment vertical="top"/>
      <protection locked="0"/>
    </xf>
    <xf numFmtId="0" fontId="11" fillId="0" borderId="0" xfId="54" applyFont="1" applyFill="1" applyAlignment="1" applyProtection="1">
      <alignment vertical="top" wrapText="1"/>
      <protection locked="0"/>
    </xf>
    <xf numFmtId="0" fontId="11" fillId="0" borderId="0" xfId="54" applyFont="1" applyFill="1" applyAlignment="1" applyProtection="1">
      <alignment horizontal="center" vertical="top"/>
      <protection locked="0"/>
    </xf>
    <xf numFmtId="3" fontId="11" fillId="0" borderId="0" xfId="54" applyNumberFormat="1" applyFont="1" applyFill="1" applyAlignment="1" applyProtection="1">
      <alignment vertical="top"/>
      <protection locked="0"/>
    </xf>
    <xf numFmtId="3" fontId="11" fillId="0" borderId="0" xfId="54" applyNumberFormat="1" applyFont="1" applyFill="1" applyAlignment="1" applyProtection="1">
      <alignment horizontal="center" vertical="top"/>
      <protection locked="0"/>
    </xf>
    <xf numFmtId="0" fontId="7" fillId="0" borderId="10" xfId="54" applyFont="1" applyFill="1" applyBorder="1" applyAlignment="1" applyProtection="1">
      <alignment horizontal="center" vertical="top" wrapText="1"/>
      <protection locked="0"/>
    </xf>
    <xf numFmtId="3" fontId="7" fillId="0" borderId="10" xfId="54" applyNumberFormat="1" applyFont="1" applyFill="1" applyBorder="1" applyAlignment="1" applyProtection="1">
      <alignment horizontal="center" vertical="top" wrapText="1"/>
      <protection locked="0"/>
    </xf>
    <xf numFmtId="3" fontId="12" fillId="0" borderId="0" xfId="54" applyNumberFormat="1" applyFont="1" applyFill="1" applyAlignment="1" applyProtection="1">
      <alignment horizontal="center" vertical="top"/>
      <protection locked="0"/>
    </xf>
    <xf numFmtId="0" fontId="14" fillId="0" borderId="0" xfId="54" applyFont="1" applyFill="1" applyAlignment="1" applyProtection="1">
      <alignment vertical="top" wrapText="1"/>
      <protection locked="0"/>
    </xf>
    <xf numFmtId="0" fontId="14" fillId="0" borderId="0" xfId="54" applyFont="1" applyFill="1" applyAlignment="1" applyProtection="1">
      <alignment horizontal="center" vertical="top"/>
      <protection locked="0"/>
    </xf>
    <xf numFmtId="0" fontId="14" fillId="0" borderId="0" xfId="54" applyFont="1" applyFill="1" applyAlignment="1" applyProtection="1">
      <alignment vertical="top"/>
      <protection locked="0"/>
    </xf>
    <xf numFmtId="3" fontId="14" fillId="0" borderId="0" xfId="54" applyNumberFormat="1" applyFont="1" applyFill="1" applyAlignment="1" applyProtection="1">
      <alignment vertical="top"/>
      <protection locked="0"/>
    </xf>
    <xf numFmtId="3" fontId="14" fillId="0" borderId="0" xfId="54" applyNumberFormat="1" applyFont="1" applyFill="1" applyAlignment="1" applyProtection="1">
      <alignment horizontal="center" vertical="top"/>
      <protection locked="0"/>
    </xf>
    <xf numFmtId="3" fontId="13" fillId="33" borderId="0" xfId="54" applyNumberFormat="1" applyFont="1" applyFill="1" applyAlignment="1" applyProtection="1">
      <alignment vertical="top"/>
      <protection locked="0"/>
    </xf>
    <xf numFmtId="3" fontId="13" fillId="33" borderId="0" xfId="54" applyNumberFormat="1" applyFont="1" applyFill="1" applyAlignment="1" applyProtection="1">
      <alignment horizontal="center" vertical="top"/>
      <protection locked="0"/>
    </xf>
    <xf numFmtId="0" fontId="14" fillId="33" borderId="10" xfId="53" applyFont="1" applyFill="1" applyBorder="1" applyAlignment="1">
      <alignment horizontal="left" wrapText="1"/>
      <protection/>
    </xf>
    <xf numFmtId="49" fontId="15" fillId="33" borderId="10" xfId="54" applyNumberFormat="1" applyFont="1" applyFill="1" applyBorder="1" applyAlignment="1">
      <alignment horizontal="left" wrapText="1"/>
      <protection/>
    </xf>
    <xf numFmtId="49" fontId="15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53" applyNumberFormat="1" applyFont="1" applyFill="1" applyBorder="1" applyAlignment="1">
      <alignment wrapText="1"/>
      <protection/>
    </xf>
    <xf numFmtId="49" fontId="14" fillId="33" borderId="10" xfId="53" applyNumberFormat="1" applyFont="1" applyFill="1" applyBorder="1" applyAlignment="1">
      <alignment wrapText="1"/>
      <protection/>
    </xf>
    <xf numFmtId="0" fontId="15" fillId="33" borderId="10" xfId="53" applyFont="1" applyFill="1" applyBorder="1" applyAlignment="1">
      <alignment wrapText="1"/>
      <protection/>
    </xf>
    <xf numFmtId="49" fontId="15" fillId="33" borderId="11" xfId="53" applyNumberFormat="1" applyFont="1" applyFill="1" applyBorder="1" applyAlignment="1">
      <alignment horizontal="left" wrapText="1"/>
      <protection/>
    </xf>
    <xf numFmtId="49" fontId="14" fillId="33" borderId="11" xfId="53" applyNumberFormat="1" applyFont="1" applyFill="1" applyBorder="1" applyAlignment="1">
      <alignment horizontal="left" wrapText="1"/>
      <protection/>
    </xf>
    <xf numFmtId="49" fontId="14" fillId="33" borderId="11" xfId="54" applyNumberFormat="1" applyFont="1" applyFill="1" applyBorder="1" applyAlignment="1">
      <alignment wrapText="1"/>
      <protection/>
    </xf>
    <xf numFmtId="49" fontId="14" fillId="33" borderId="11" xfId="54" applyNumberFormat="1" applyFont="1" applyFill="1" applyBorder="1" applyAlignment="1">
      <alignment horizontal="left" wrapText="1"/>
      <protection/>
    </xf>
    <xf numFmtId="49" fontId="15" fillId="33" borderId="11" xfId="54" applyNumberFormat="1" applyFont="1" applyFill="1" applyBorder="1" applyAlignment="1">
      <alignment wrapText="1"/>
      <protection/>
    </xf>
    <xf numFmtId="49" fontId="15" fillId="33" borderId="11" xfId="53" applyNumberFormat="1" applyFont="1" applyFill="1" applyBorder="1" applyAlignment="1">
      <alignment wrapText="1"/>
      <protection/>
    </xf>
    <xf numFmtId="49" fontId="15" fillId="33" borderId="11" xfId="53" applyNumberFormat="1" applyFont="1" applyFill="1" applyBorder="1" applyAlignment="1">
      <alignment horizontal="center" wrapText="1"/>
      <protection/>
    </xf>
    <xf numFmtId="49" fontId="15" fillId="33" borderId="12" xfId="53" applyNumberFormat="1" applyFont="1" applyFill="1" applyBorder="1" applyAlignment="1">
      <alignment horizontal="center" wrapText="1"/>
      <protection/>
    </xf>
    <xf numFmtId="0" fontId="15" fillId="33" borderId="10" xfId="54" applyFont="1" applyFill="1" applyBorder="1" applyAlignment="1" applyProtection="1">
      <alignment horizontal="left" vertical="center" wrapText="1"/>
      <protection locked="0"/>
    </xf>
    <xf numFmtId="164" fontId="15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53" applyFont="1" applyFill="1" applyBorder="1" applyAlignment="1">
      <alignment horizontal="left" wrapText="1"/>
      <protection/>
    </xf>
    <xf numFmtId="0" fontId="15" fillId="33" borderId="10" xfId="54" applyFont="1" applyFill="1" applyBorder="1" applyAlignment="1">
      <alignment horizontal="left" wrapText="1"/>
      <protection/>
    </xf>
    <xf numFmtId="0" fontId="14" fillId="33" borderId="10" xfId="54" applyFont="1" applyFill="1" applyBorder="1" applyAlignment="1">
      <alignment horizontal="left" wrapText="1"/>
      <protection/>
    </xf>
    <xf numFmtId="0" fontId="15" fillId="33" borderId="10" xfId="54" applyFont="1" applyFill="1" applyBorder="1" applyAlignment="1" applyProtection="1">
      <alignment horizontal="center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167" fontId="15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0" applyNumberFormat="1" applyFont="1" applyFill="1" applyBorder="1" applyAlignment="1">
      <alignment horizontal="left" wrapText="1"/>
    </xf>
    <xf numFmtId="49" fontId="14" fillId="33" borderId="12" xfId="53" applyNumberFormat="1" applyFont="1" applyFill="1" applyBorder="1" applyAlignment="1">
      <alignment wrapText="1"/>
      <protection/>
    </xf>
    <xf numFmtId="49" fontId="14" fillId="33" borderId="13" xfId="0" applyNumberFormat="1" applyFont="1" applyFill="1" applyBorder="1" applyAlignment="1">
      <alignment horizontal="left" wrapText="1"/>
    </xf>
    <xf numFmtId="49" fontId="15" fillId="33" borderId="13" xfId="54" applyNumberFormat="1" applyFont="1" applyFill="1" applyBorder="1" applyAlignment="1">
      <alignment horizontal="left" wrapText="1"/>
      <protection/>
    </xf>
    <xf numFmtId="49" fontId="15" fillId="33" borderId="11" xfId="54" applyNumberFormat="1" applyFont="1" applyFill="1" applyBorder="1" applyAlignment="1">
      <alignment horizontal="left" wrapText="1"/>
      <protection/>
    </xf>
    <xf numFmtId="49" fontId="15" fillId="33" borderId="12" xfId="54" applyNumberFormat="1" applyFont="1" applyFill="1" applyBorder="1" applyAlignment="1">
      <alignment horizontal="left" wrapText="1"/>
      <protection/>
    </xf>
    <xf numFmtId="49" fontId="18" fillId="0" borderId="10" xfId="53" applyNumberFormat="1" applyFont="1" applyFill="1" applyBorder="1" applyAlignment="1">
      <alignment wrapText="1"/>
      <protection/>
    </xf>
    <xf numFmtId="49" fontId="15" fillId="33" borderId="12" xfId="0" applyNumberFormat="1" applyFont="1" applyFill="1" applyBorder="1" applyAlignment="1">
      <alignment horizontal="left" wrapText="1"/>
    </xf>
    <xf numFmtId="49" fontId="15" fillId="33" borderId="10" xfId="54" applyNumberFormat="1" applyFont="1" applyFill="1" applyBorder="1" applyAlignment="1" applyProtection="1">
      <alignment horizontal="center"/>
      <protection locked="0"/>
    </xf>
    <xf numFmtId="49" fontId="15" fillId="33" borderId="10" xfId="54" applyNumberFormat="1" applyFont="1" applyFill="1" applyBorder="1" applyAlignment="1" applyProtection="1">
      <alignment horizontal="center" wrapText="1"/>
      <protection locked="0"/>
    </xf>
    <xf numFmtId="167" fontId="15" fillId="33" borderId="10" xfId="54" applyNumberFormat="1" applyFont="1" applyFill="1" applyBorder="1" applyAlignment="1" applyProtection="1">
      <alignment horizontal="center"/>
      <protection locked="0"/>
    </xf>
    <xf numFmtId="49" fontId="14" fillId="33" borderId="10" xfId="54" applyNumberFormat="1" applyFont="1" applyFill="1" applyBorder="1" applyAlignment="1" applyProtection="1">
      <alignment horizontal="center"/>
      <protection locked="0"/>
    </xf>
    <xf numFmtId="49" fontId="14" fillId="33" borderId="10" xfId="54" applyNumberFormat="1" applyFont="1" applyFill="1" applyBorder="1" applyAlignment="1" applyProtection="1">
      <alignment horizontal="center" wrapText="1"/>
      <protection locked="0"/>
    </xf>
    <xf numFmtId="49" fontId="19" fillId="0" borderId="11" xfId="53" applyNumberFormat="1" applyFont="1" applyFill="1" applyBorder="1" applyAlignment="1">
      <alignment wrapText="1"/>
      <protection/>
    </xf>
    <xf numFmtId="0" fontId="14" fillId="33" borderId="10" xfId="54" applyFont="1" applyFill="1" applyBorder="1" applyAlignment="1" applyProtection="1">
      <alignment horizontal="left" wrapText="1"/>
      <protection locked="0"/>
    </xf>
    <xf numFmtId="0" fontId="14" fillId="33" borderId="11" xfId="54" applyFont="1" applyFill="1" applyBorder="1" applyAlignment="1" applyProtection="1">
      <alignment horizontal="left" wrapText="1"/>
      <protection locked="0"/>
    </xf>
    <xf numFmtId="49" fontId="15" fillId="33" borderId="13" xfId="0" applyNumberFormat="1" applyFont="1" applyFill="1" applyBorder="1" applyAlignment="1">
      <alignment horizontal="left" wrapText="1"/>
    </xf>
    <xf numFmtId="0" fontId="15" fillId="33" borderId="10" xfId="53" applyFont="1" applyFill="1" applyBorder="1" applyAlignment="1">
      <alignment horizontal="justify"/>
      <protection/>
    </xf>
    <xf numFmtId="2" fontId="15" fillId="0" borderId="10" xfId="54" applyNumberFormat="1" applyFont="1" applyFill="1" applyBorder="1" applyAlignment="1" applyProtection="1">
      <alignment horizontal="center" wrapText="1"/>
      <protection locked="0"/>
    </xf>
    <xf numFmtId="0" fontId="15" fillId="0" borderId="14" xfId="54" applyFont="1" applyFill="1" applyBorder="1" applyAlignment="1" applyProtection="1">
      <alignment horizontal="center" wrapText="1"/>
      <protection locked="0"/>
    </xf>
    <xf numFmtId="0" fontId="15" fillId="0" borderId="14" xfId="54" applyFont="1" applyFill="1" applyBorder="1" applyAlignment="1" applyProtection="1">
      <alignment horizontal="center"/>
      <protection locked="0"/>
    </xf>
    <xf numFmtId="0" fontId="15" fillId="33" borderId="10" xfId="54" applyFont="1" applyFill="1" applyBorder="1" applyAlignment="1" applyProtection="1">
      <alignment horizontal="left" wrapText="1"/>
      <protection locked="0"/>
    </xf>
    <xf numFmtId="0" fontId="15" fillId="33" borderId="10" xfId="54" applyNumberFormat="1" applyFont="1" applyFill="1" applyBorder="1" applyAlignment="1" applyProtection="1">
      <alignment horizontal="left" wrapText="1"/>
      <protection locked="0"/>
    </xf>
    <xf numFmtId="49" fontId="14" fillId="33" borderId="10" xfId="53" applyNumberFormat="1" applyFont="1" applyFill="1" applyBorder="1" applyAlignment="1">
      <alignment horizontal="center" wrapText="1"/>
      <protection/>
    </xf>
    <xf numFmtId="49" fontId="15" fillId="33" borderId="10" xfId="53" applyNumberFormat="1" applyFont="1" applyFill="1" applyBorder="1" applyAlignment="1">
      <alignment horizontal="center" wrapText="1"/>
      <protection/>
    </xf>
    <xf numFmtId="0" fontId="14" fillId="33" borderId="10" xfId="54" applyNumberFormat="1" applyFont="1" applyFill="1" applyBorder="1" applyAlignment="1" applyProtection="1">
      <alignment horizontal="center" wrapText="1"/>
      <protection locked="0"/>
    </xf>
    <xf numFmtId="0" fontId="14" fillId="33" borderId="10" xfId="54" applyFont="1" applyFill="1" applyBorder="1" applyAlignment="1" applyProtection="1">
      <alignment horizontal="center"/>
      <protection locked="0"/>
    </xf>
    <xf numFmtId="49" fontId="15" fillId="33" borderId="10" xfId="54" applyNumberFormat="1" applyFont="1" applyFill="1" applyBorder="1" applyAlignment="1">
      <alignment horizontal="center" wrapText="1"/>
      <protection/>
    </xf>
    <xf numFmtId="49" fontId="14" fillId="33" borderId="10" xfId="54" applyNumberFormat="1" applyFont="1" applyFill="1" applyBorder="1" applyAlignment="1">
      <alignment horizontal="center" wrapText="1"/>
      <protection/>
    </xf>
    <xf numFmtId="3" fontId="15" fillId="33" borderId="10" xfId="54" applyNumberFormat="1" applyFont="1" applyFill="1" applyBorder="1" applyAlignment="1">
      <alignment horizontal="center" wrapText="1"/>
      <protection/>
    </xf>
    <xf numFmtId="3" fontId="14" fillId="33" borderId="10" xfId="54" applyNumberFormat="1" applyFont="1" applyFill="1" applyBorder="1" applyAlignment="1">
      <alignment horizontal="center" wrapText="1"/>
      <protection/>
    </xf>
    <xf numFmtId="0" fontId="15" fillId="33" borderId="10" xfId="54" applyFont="1" applyFill="1" applyBorder="1" applyAlignment="1" applyProtection="1">
      <alignment horizontal="center" wrapText="1"/>
      <protection locked="0"/>
    </xf>
    <xf numFmtId="0" fontId="15" fillId="33" borderId="10" xfId="54" applyFont="1" applyFill="1" applyBorder="1" applyAlignment="1" applyProtection="1">
      <alignment wrapText="1"/>
      <protection locked="0"/>
    </xf>
    <xf numFmtId="167" fontId="14" fillId="33" borderId="10" xfId="54" applyNumberFormat="1" applyFont="1" applyFill="1" applyBorder="1" applyAlignment="1" applyProtection="1">
      <alignment horizontal="center"/>
      <protection locked="0"/>
    </xf>
    <xf numFmtId="49" fontId="15" fillId="33" borderId="11" xfId="54" applyNumberFormat="1" applyFont="1" applyFill="1" applyBorder="1" applyAlignment="1" applyProtection="1">
      <alignment horizontal="center" wrapText="1"/>
      <protection locked="0"/>
    </xf>
    <xf numFmtId="49" fontId="14" fillId="33" borderId="11" xfId="54" applyNumberFormat="1" applyFont="1" applyFill="1" applyBorder="1" applyAlignment="1" applyProtection="1">
      <alignment horizontal="center" wrapText="1"/>
      <protection locked="0"/>
    </xf>
    <xf numFmtId="49" fontId="14" fillId="33" borderId="11" xfId="53" applyNumberFormat="1" applyFont="1" applyFill="1" applyBorder="1" applyAlignment="1">
      <alignment horizontal="center" wrapText="1"/>
      <protection/>
    </xf>
    <xf numFmtId="49" fontId="15" fillId="33" borderId="11" xfId="55" applyNumberFormat="1" applyFont="1" applyFill="1" applyBorder="1" applyAlignment="1">
      <alignment wrapText="1"/>
      <protection/>
    </xf>
    <xf numFmtId="165" fontId="15" fillId="33" borderId="11" xfId="54" applyNumberFormat="1" applyFont="1" applyFill="1" applyBorder="1" applyAlignment="1">
      <alignment horizontal="left" wrapText="1"/>
      <protection/>
    </xf>
    <xf numFmtId="49" fontId="15" fillId="0" borderId="11" xfId="53" applyNumberFormat="1" applyFont="1" applyFill="1" applyBorder="1" applyAlignment="1">
      <alignment wrapText="1"/>
      <protection/>
    </xf>
    <xf numFmtId="49" fontId="14" fillId="0" borderId="11" xfId="53" applyNumberFormat="1" applyFont="1" applyFill="1" applyBorder="1" applyAlignment="1">
      <alignment wrapText="1"/>
      <protection/>
    </xf>
    <xf numFmtId="49" fontId="19" fillId="0" borderId="11" xfId="53" applyNumberFormat="1" applyFont="1" applyFill="1" applyBorder="1" applyAlignment="1">
      <alignment horizontal="center" wrapText="1"/>
      <protection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9" fillId="33" borderId="11" xfId="53" applyNumberFormat="1" applyFont="1" applyFill="1" applyBorder="1" applyAlignment="1">
      <alignment horizontal="center" wrapText="1"/>
      <protection/>
    </xf>
    <xf numFmtId="49" fontId="19" fillId="33" borderId="11" xfId="53" applyNumberFormat="1" applyFont="1" applyFill="1" applyBorder="1" applyAlignment="1">
      <alignment wrapText="1"/>
      <protection/>
    </xf>
    <xf numFmtId="49" fontId="14" fillId="0" borderId="12" xfId="53" applyNumberFormat="1" applyFont="1" applyFill="1" applyBorder="1" applyAlignment="1">
      <alignment horizontal="left" wrapText="1"/>
      <protection/>
    </xf>
    <xf numFmtId="49" fontId="15" fillId="0" borderId="12" xfId="53" applyNumberFormat="1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wrapText="1"/>
      <protection/>
    </xf>
    <xf numFmtId="49" fontId="14" fillId="0" borderId="10" xfId="53" applyNumberFormat="1" applyFont="1" applyFill="1" applyBorder="1" applyAlignment="1">
      <alignment wrapText="1"/>
      <protection/>
    </xf>
    <xf numFmtId="49" fontId="15" fillId="0" borderId="13" xfId="53" applyNumberFormat="1" applyFont="1" applyFill="1" applyBorder="1" applyAlignment="1">
      <alignment wrapText="1"/>
      <protection/>
    </xf>
    <xf numFmtId="49" fontId="14" fillId="0" borderId="13" xfId="53" applyNumberFormat="1" applyFont="1" applyFill="1" applyBorder="1" applyAlignment="1">
      <alignment wrapText="1"/>
      <protection/>
    </xf>
    <xf numFmtId="49" fontId="15" fillId="0" borderId="10" xfId="53" applyNumberFormat="1" applyFont="1" applyFill="1" applyBorder="1" applyAlignment="1">
      <alignment horizontal="center" wrapText="1"/>
      <protection/>
    </xf>
    <xf numFmtId="49" fontId="15" fillId="0" borderId="11" xfId="53" applyNumberFormat="1" applyFont="1" applyFill="1" applyBorder="1" applyAlignment="1">
      <alignment horizontal="center" wrapText="1"/>
      <protection/>
    </xf>
    <xf numFmtId="49" fontId="14" fillId="0" borderId="11" xfId="53" applyNumberFormat="1" applyFont="1" applyFill="1" applyBorder="1" applyAlignment="1">
      <alignment horizontal="center" wrapText="1"/>
      <protection/>
    </xf>
    <xf numFmtId="49" fontId="14" fillId="0" borderId="10" xfId="53" applyNumberFormat="1" applyFont="1" applyFill="1" applyBorder="1" applyAlignment="1">
      <alignment horizontal="left" wrapText="1"/>
      <protection/>
    </xf>
    <xf numFmtId="0" fontId="15" fillId="0" borderId="10" xfId="53" applyFont="1" applyBorder="1" applyAlignment="1">
      <alignment horizontal="center"/>
      <protection/>
    </xf>
    <xf numFmtId="0" fontId="15" fillId="33" borderId="14" xfId="54" applyFont="1" applyFill="1" applyBorder="1" applyAlignment="1" applyProtection="1">
      <alignment horizontal="center"/>
      <protection locked="0"/>
    </xf>
    <xf numFmtId="0" fontId="14" fillId="33" borderId="14" xfId="54" applyFont="1" applyFill="1" applyBorder="1" applyAlignment="1" applyProtection="1">
      <alignment horizontal="center"/>
      <protection locked="0"/>
    </xf>
    <xf numFmtId="0" fontId="7" fillId="0" borderId="0" xfId="54" applyFont="1" applyFill="1" applyAlignment="1" applyProtection="1">
      <alignment horizontal="right" vertical="top" wrapText="1"/>
      <protection locked="0"/>
    </xf>
    <xf numFmtId="0" fontId="11" fillId="0" borderId="0" xfId="54" applyFont="1" applyFill="1" applyAlignment="1" applyProtection="1">
      <alignment horizontal="left" vertical="top" wrapText="1"/>
      <protection locked="0"/>
    </xf>
    <xf numFmtId="49" fontId="7" fillId="0" borderId="10" xfId="54" applyNumberFormat="1" applyFont="1" applyFill="1" applyBorder="1" applyAlignment="1" applyProtection="1">
      <alignment horizontal="center" vertical="top" wrapText="1"/>
      <protection locked="0"/>
    </xf>
    <xf numFmtId="14" fontId="7" fillId="0" borderId="10" xfId="54" applyNumberFormat="1" applyFont="1" applyFill="1" applyBorder="1" applyAlignment="1" applyProtection="1">
      <alignment horizontal="center" vertical="top"/>
      <protection locked="0"/>
    </xf>
    <xf numFmtId="0" fontId="14" fillId="33" borderId="10" xfId="54" applyFont="1" applyFill="1" applyBorder="1" applyAlignment="1">
      <alignment horizontal="left" vertical="top" wrapText="1"/>
      <protection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1" fontId="15" fillId="33" borderId="10" xfId="54" applyNumberFormat="1" applyFont="1" applyFill="1" applyBorder="1" applyAlignment="1" applyProtection="1">
      <alignment horizontal="center" vertical="center" wrapText="1"/>
      <protection locked="0"/>
    </xf>
    <xf numFmtId="1" fontId="15" fillId="33" borderId="12" xfId="54" applyNumberFormat="1" applyFont="1" applyFill="1" applyBorder="1" applyAlignment="1" applyProtection="1">
      <alignment horizontal="center" vertical="center" wrapText="1"/>
      <protection/>
    </xf>
    <xf numFmtId="3" fontId="21" fillId="33" borderId="10" xfId="54" applyNumberFormat="1" applyFont="1" applyFill="1" applyBorder="1" applyAlignment="1" applyProtection="1">
      <alignment horizontal="center"/>
      <protection locked="0"/>
    </xf>
    <xf numFmtId="3" fontId="17" fillId="33" borderId="10" xfId="54" applyNumberFormat="1" applyFont="1" applyFill="1" applyBorder="1" applyAlignment="1" applyProtection="1">
      <alignment horizontal="center"/>
      <protection locked="0"/>
    </xf>
    <xf numFmtId="49" fontId="15" fillId="4" borderId="11" xfId="53" applyNumberFormat="1" applyFont="1" applyFill="1" applyBorder="1" applyAlignment="1">
      <alignment horizontal="left" wrapText="1"/>
      <protection/>
    </xf>
    <xf numFmtId="49" fontId="15" fillId="4" borderId="11" xfId="53" applyNumberFormat="1" applyFont="1" applyFill="1" applyBorder="1" applyAlignment="1">
      <alignment horizontal="center" wrapText="1"/>
      <protection/>
    </xf>
    <xf numFmtId="49" fontId="15" fillId="4" borderId="10" xfId="54" applyNumberFormat="1" applyFont="1" applyFill="1" applyBorder="1" applyAlignment="1" applyProtection="1">
      <alignment horizontal="center"/>
      <protection locked="0"/>
    </xf>
    <xf numFmtId="49" fontId="15" fillId="4" borderId="11" xfId="53" applyNumberFormat="1" applyFont="1" applyFill="1" applyBorder="1" applyAlignment="1">
      <alignment wrapText="1"/>
      <protection/>
    </xf>
    <xf numFmtId="0" fontId="15" fillId="4" borderId="14" xfId="54" applyFont="1" applyFill="1" applyBorder="1" applyAlignment="1" applyProtection="1">
      <alignment horizontal="center"/>
      <protection locked="0"/>
    </xf>
    <xf numFmtId="1" fontId="15" fillId="33" borderId="10" xfId="54" applyNumberFormat="1" applyFont="1" applyFill="1" applyBorder="1" applyAlignment="1" applyProtection="1">
      <alignment horizontal="center" wrapText="1"/>
      <protection locked="0"/>
    </xf>
    <xf numFmtId="3" fontId="15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3" applyFont="1" applyFill="1" applyBorder="1" applyAlignment="1">
      <alignment wrapText="1"/>
      <protection/>
    </xf>
    <xf numFmtId="0" fontId="16" fillId="0" borderId="10" xfId="53" applyFont="1" applyFill="1" applyBorder="1" applyAlignment="1">
      <alignment horizontal="center" wrapText="1"/>
      <protection/>
    </xf>
    <xf numFmtId="3" fontId="16" fillId="0" borderId="10" xfId="53" applyNumberFormat="1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 wrapText="1"/>
      <protection/>
    </xf>
    <xf numFmtId="3" fontId="20" fillId="0" borderId="10" xfId="53" applyNumberFormat="1" applyFont="1" applyFill="1" applyBorder="1" applyAlignment="1">
      <alignment horizontal="center" wrapText="1"/>
      <protection/>
    </xf>
    <xf numFmtId="4" fontId="15" fillId="33" borderId="10" xfId="54" applyNumberFormat="1" applyFont="1" applyFill="1" applyBorder="1" applyAlignment="1" applyProtection="1">
      <alignment horizontal="right"/>
      <protection locked="0"/>
    </xf>
    <xf numFmtId="4" fontId="15" fillId="33" borderId="15" xfId="54" applyNumberFormat="1" applyFont="1" applyFill="1" applyBorder="1" applyAlignment="1" applyProtection="1">
      <alignment horizontal="right"/>
      <protection locked="0"/>
    </xf>
    <xf numFmtId="4" fontId="15" fillId="33" borderId="14" xfId="54" applyNumberFormat="1" applyFont="1" applyFill="1" applyBorder="1" applyAlignment="1" applyProtection="1">
      <alignment horizontal="right"/>
      <protection/>
    </xf>
    <xf numFmtId="4" fontId="14" fillId="33" borderId="10" xfId="54" applyNumberFormat="1" applyFont="1" applyFill="1" applyBorder="1" applyAlignment="1" applyProtection="1">
      <alignment horizontal="right"/>
      <protection locked="0"/>
    </xf>
    <xf numFmtId="4" fontId="14" fillId="33" borderId="15" xfId="54" applyNumberFormat="1" applyFont="1" applyFill="1" applyBorder="1" applyAlignment="1" applyProtection="1">
      <alignment horizontal="right"/>
      <protection locked="0"/>
    </xf>
    <xf numFmtId="4" fontId="14" fillId="33" borderId="14" xfId="54" applyNumberFormat="1" applyFont="1" applyFill="1" applyBorder="1" applyAlignment="1" applyProtection="1">
      <alignment horizontal="right"/>
      <protection/>
    </xf>
    <xf numFmtId="49" fontId="19" fillId="4" borderId="11" xfId="53" applyNumberFormat="1" applyFont="1" applyFill="1" applyBorder="1" applyAlignment="1">
      <alignment wrapText="1"/>
      <protection/>
    </xf>
    <xf numFmtId="0" fontId="20" fillId="0" borderId="10" xfId="0" applyFont="1" applyBorder="1" applyAlignment="1">
      <alignment horizontal="justify"/>
    </xf>
    <xf numFmtId="49" fontId="15" fillId="0" borderId="11" xfId="53" applyNumberFormat="1" applyFont="1" applyFill="1" applyBorder="1" applyAlignment="1">
      <alignment horizontal="left" wrapText="1"/>
      <protection/>
    </xf>
    <xf numFmtId="4" fontId="15" fillId="4" borderId="10" xfId="54" applyNumberFormat="1" applyFont="1" applyFill="1" applyBorder="1" applyAlignment="1" applyProtection="1">
      <alignment horizontal="right"/>
      <protection locked="0"/>
    </xf>
    <xf numFmtId="4" fontId="15" fillId="4" borderId="15" xfId="54" applyNumberFormat="1" applyFont="1" applyFill="1" applyBorder="1" applyAlignment="1" applyProtection="1">
      <alignment horizontal="right"/>
      <protection locked="0"/>
    </xf>
    <xf numFmtId="4" fontId="15" fillId="4" borderId="14" xfId="54" applyNumberFormat="1" applyFont="1" applyFill="1" applyBorder="1" applyAlignment="1" applyProtection="1">
      <alignment horizontal="right"/>
      <protection/>
    </xf>
    <xf numFmtId="4" fontId="16" fillId="0" borderId="10" xfId="53" applyNumberFormat="1" applyFont="1" applyFill="1" applyBorder="1" applyAlignment="1">
      <alignment horizontal="right" wrapText="1"/>
      <protection/>
    </xf>
    <xf numFmtId="3" fontId="14" fillId="33" borderId="14" xfId="54" applyNumberFormat="1" applyFont="1" applyFill="1" applyBorder="1" applyAlignment="1" applyProtection="1">
      <alignment horizontal="center"/>
      <protection locked="0"/>
    </xf>
    <xf numFmtId="3" fontId="15" fillId="33" borderId="14" xfId="54" applyNumberFormat="1" applyFont="1" applyFill="1" applyBorder="1" applyAlignment="1" applyProtection="1">
      <alignment horizontal="center"/>
      <protection locked="0"/>
    </xf>
    <xf numFmtId="49" fontId="15" fillId="33" borderId="14" xfId="54" applyNumberFormat="1" applyFont="1" applyFill="1" applyBorder="1" applyAlignment="1" applyProtection="1">
      <alignment horizontal="center"/>
      <protection locked="0"/>
    </xf>
    <xf numFmtId="49" fontId="15" fillId="4" borderId="14" xfId="54" applyNumberFormat="1" applyFont="1" applyFill="1" applyBorder="1" applyAlignment="1" applyProtection="1">
      <alignment horizontal="center"/>
      <protection locked="0"/>
    </xf>
    <xf numFmtId="0" fontId="15" fillId="4" borderId="10" xfId="54" applyFont="1" applyFill="1" applyBorder="1" applyAlignment="1" applyProtection="1">
      <alignment horizontal="center"/>
      <protection locked="0"/>
    </xf>
    <xf numFmtId="4" fontId="20" fillId="0" borderId="10" xfId="53" applyNumberFormat="1" applyFont="1" applyFill="1" applyBorder="1" applyAlignment="1">
      <alignment horizontal="right" wrapText="1"/>
      <protection/>
    </xf>
    <xf numFmtId="4" fontId="15" fillId="33" borderId="10" xfId="54" applyNumberFormat="1" applyFont="1" applyFill="1" applyBorder="1" applyAlignment="1" applyProtection="1">
      <alignment/>
      <protection locked="0"/>
    </xf>
    <xf numFmtId="4" fontId="14" fillId="33" borderId="10" xfId="54" applyNumberFormat="1" applyFont="1" applyFill="1" applyBorder="1" applyAlignment="1" applyProtection="1">
      <alignment/>
      <protection locked="0"/>
    </xf>
    <xf numFmtId="3" fontId="20" fillId="4" borderId="10" xfId="53" applyNumberFormat="1" applyFont="1" applyFill="1" applyBorder="1" applyAlignment="1">
      <alignment horizontal="center" wrapText="1"/>
      <protection/>
    </xf>
    <xf numFmtId="4" fontId="14" fillId="33" borderId="10" xfId="54" applyNumberFormat="1" applyFont="1" applyFill="1" applyBorder="1" applyAlignment="1" applyProtection="1">
      <alignment horizontal="right" wrapText="1"/>
      <protection locked="0"/>
    </xf>
    <xf numFmtId="164" fontId="15" fillId="33" borderId="10" xfId="54" applyNumberFormat="1" applyFont="1" applyFill="1" applyBorder="1" applyAlignment="1" applyProtection="1">
      <alignment horizontal="right"/>
      <protection locked="0"/>
    </xf>
    <xf numFmtId="164" fontId="14" fillId="33" borderId="10" xfId="54" applyNumberFormat="1" applyFont="1" applyFill="1" applyBorder="1" applyAlignment="1" applyProtection="1">
      <alignment horizontal="right"/>
      <protection locked="0"/>
    </xf>
    <xf numFmtId="4" fontId="15" fillId="33" borderId="10" xfId="54" applyNumberFormat="1" applyFont="1" applyFill="1" applyBorder="1" applyAlignment="1" applyProtection="1">
      <alignment horizontal="right" wrapText="1"/>
      <protection locked="0"/>
    </xf>
    <xf numFmtId="0" fontId="15" fillId="33" borderId="0" xfId="54" applyFont="1" applyFill="1" applyBorder="1" applyAlignment="1" applyProtection="1">
      <alignment horizontal="left" wrapText="1"/>
      <protection locked="0"/>
    </xf>
    <xf numFmtId="49" fontId="15" fillId="33" borderId="0" xfId="54" applyNumberFormat="1" applyFont="1" applyFill="1" applyBorder="1" applyAlignment="1" applyProtection="1">
      <alignment horizontal="left" wrapText="1"/>
      <protection locked="0"/>
    </xf>
    <xf numFmtId="0" fontId="15" fillId="33" borderId="0" xfId="54" applyFont="1" applyFill="1" applyBorder="1" applyAlignment="1" applyProtection="1">
      <alignment horizontal="center"/>
      <protection locked="0"/>
    </xf>
    <xf numFmtId="4" fontId="15" fillId="0" borderId="0" xfId="54" applyNumberFormat="1" applyFont="1" applyFill="1" applyBorder="1" applyAlignment="1" applyProtection="1">
      <alignment horizontal="right"/>
      <protection locked="0"/>
    </xf>
    <xf numFmtId="3" fontId="7" fillId="0" borderId="0" xfId="54" applyNumberFormat="1" applyFont="1" applyFill="1" applyBorder="1" applyAlignment="1" applyProtection="1">
      <alignment vertical="center"/>
      <protection locked="0"/>
    </xf>
    <xf numFmtId="0" fontId="9" fillId="0" borderId="0" xfId="54" applyFont="1" applyFill="1" applyBorder="1" applyAlignment="1" applyProtection="1">
      <alignment vertical="center"/>
      <protection locked="0"/>
    </xf>
    <xf numFmtId="3" fontId="15" fillId="33" borderId="16" xfId="54" applyNumberFormat="1" applyFont="1" applyFill="1" applyBorder="1" applyAlignment="1" applyProtection="1">
      <alignment horizontal="center" vertical="center"/>
      <protection locked="0"/>
    </xf>
    <xf numFmtId="0" fontId="14" fillId="33" borderId="10" xfId="54" applyFont="1" applyFill="1" applyBorder="1" applyAlignment="1">
      <alignment wrapText="1"/>
      <protection/>
    </xf>
    <xf numFmtId="49" fontId="15" fillId="4" borderId="11" xfId="54" applyNumberFormat="1" applyFont="1" applyFill="1" applyBorder="1" applyAlignment="1">
      <alignment horizontal="left" wrapText="1"/>
      <protection/>
    </xf>
    <xf numFmtId="49" fontId="15" fillId="4" borderId="10" xfId="54" applyNumberFormat="1" applyFont="1" applyFill="1" applyBorder="1" applyAlignment="1" applyProtection="1">
      <alignment horizontal="center" wrapText="1"/>
      <protection locked="0"/>
    </xf>
    <xf numFmtId="0" fontId="15" fillId="4" borderId="10" xfId="53" applyFont="1" applyFill="1" applyBorder="1" applyAlignment="1">
      <alignment wrapText="1"/>
      <protection/>
    </xf>
    <xf numFmtId="49" fontId="15" fillId="4" borderId="10" xfId="53" applyNumberFormat="1" applyFont="1" applyFill="1" applyBorder="1" applyAlignment="1">
      <alignment wrapText="1"/>
      <protection/>
    </xf>
    <xf numFmtId="164" fontId="15" fillId="4" borderId="10" xfId="54" applyNumberFormat="1" applyFont="1" applyFill="1" applyBorder="1" applyAlignment="1" applyProtection="1">
      <alignment horizontal="right"/>
      <protection locked="0"/>
    </xf>
    <xf numFmtId="49" fontId="15" fillId="4" borderId="10" xfId="54" applyNumberFormat="1" applyFont="1" applyFill="1" applyBorder="1" applyAlignment="1">
      <alignment horizontal="left" wrapText="1"/>
      <protection/>
    </xf>
    <xf numFmtId="49" fontId="15" fillId="0" borderId="13" xfId="53" applyNumberFormat="1" applyFont="1" applyFill="1" applyBorder="1" applyAlignment="1">
      <alignment horizontal="center" wrapText="1"/>
      <protection/>
    </xf>
    <xf numFmtId="4" fontId="14" fillId="33" borderId="10" xfId="54" applyNumberFormat="1" applyFont="1" applyFill="1" applyBorder="1" applyAlignment="1" applyProtection="1">
      <alignment horizontal="right"/>
      <protection/>
    </xf>
    <xf numFmtId="49" fontId="14" fillId="0" borderId="13" xfId="53" applyNumberFormat="1" applyFont="1" applyFill="1" applyBorder="1" applyAlignment="1">
      <alignment horizontal="center" wrapText="1"/>
      <protection/>
    </xf>
    <xf numFmtId="49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 applyBorder="1" applyAlignment="1">
      <alignment horizontal="center" wrapText="1"/>
      <protection/>
    </xf>
    <xf numFmtId="0" fontId="14" fillId="33" borderId="0" xfId="54" applyFont="1" applyFill="1" applyBorder="1" applyAlignment="1" applyProtection="1">
      <alignment horizontal="center"/>
      <protection locked="0"/>
    </xf>
    <xf numFmtId="4" fontId="14" fillId="33" borderId="0" xfId="54" applyNumberFormat="1" applyFont="1" applyFill="1" applyBorder="1" applyAlignment="1" applyProtection="1">
      <alignment/>
      <protection locked="0"/>
    </xf>
    <xf numFmtId="4" fontId="16" fillId="0" borderId="0" xfId="53" applyNumberFormat="1" applyFont="1" applyFill="1" applyBorder="1" applyAlignment="1">
      <alignment horizontal="right" wrapText="1"/>
      <protection/>
    </xf>
    <xf numFmtId="4" fontId="15" fillId="33" borderId="0" xfId="54" applyNumberFormat="1" applyFont="1" applyFill="1" applyBorder="1" applyAlignment="1" applyProtection="1">
      <alignment horizontal="right"/>
      <protection/>
    </xf>
    <xf numFmtId="4" fontId="15" fillId="33" borderId="10" xfId="54" applyNumberFormat="1" applyFont="1" applyFill="1" applyBorder="1" applyAlignment="1" applyProtection="1">
      <alignment horizontal="right"/>
      <protection/>
    </xf>
    <xf numFmtId="0" fontId="15" fillId="4" borderId="10" xfId="54" applyFont="1" applyFill="1" applyBorder="1" applyAlignment="1" applyProtection="1">
      <alignment horizontal="left" wrapText="1"/>
      <protection locked="0"/>
    </xf>
    <xf numFmtId="167" fontId="15" fillId="4" borderId="10" xfId="54" applyNumberFormat="1" applyFont="1" applyFill="1" applyBorder="1" applyAlignment="1" applyProtection="1">
      <alignment horizontal="right"/>
      <protection locked="0"/>
    </xf>
    <xf numFmtId="49" fontId="15" fillId="4" borderId="10" xfId="53" applyNumberFormat="1" applyFont="1" applyFill="1" applyBorder="1" applyAlignment="1">
      <alignment horizontal="center" wrapText="1"/>
      <protection/>
    </xf>
    <xf numFmtId="49" fontId="15" fillId="4" borderId="10" xfId="53" applyNumberFormat="1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wrapText="1"/>
      <protection/>
    </xf>
    <xf numFmtId="0" fontId="15" fillId="33" borderId="10" xfId="54" applyFont="1" applyFill="1" applyBorder="1" applyAlignment="1">
      <alignment wrapText="1"/>
      <protection/>
    </xf>
    <xf numFmtId="0" fontId="17" fillId="0" borderId="0" xfId="54" applyFont="1" applyFill="1" applyAlignment="1" applyProtection="1">
      <alignment horizontal="right" vertical="top"/>
      <protection locked="0"/>
    </xf>
    <xf numFmtId="0" fontId="19" fillId="33" borderId="10" xfId="53" applyFont="1" applyFill="1" applyBorder="1" applyAlignment="1">
      <alignment horizontal="left" vertical="center" wrapText="1"/>
      <protection/>
    </xf>
    <xf numFmtId="49" fontId="18" fillId="33" borderId="10" xfId="53" applyNumberFormat="1" applyFont="1" applyFill="1" applyBorder="1" applyAlignment="1">
      <alignment horizontal="left" vertical="center" wrapText="1"/>
      <protection/>
    </xf>
    <xf numFmtId="49" fontId="19" fillId="33" borderId="10" xfId="53" applyNumberFormat="1" applyFont="1" applyFill="1" applyBorder="1" applyAlignment="1">
      <alignment horizontal="center" wrapText="1"/>
      <protection/>
    </xf>
    <xf numFmtId="49" fontId="18" fillId="33" borderId="10" xfId="53" applyNumberFormat="1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164" fontId="15" fillId="33" borderId="0" xfId="54" applyNumberFormat="1" applyFont="1" applyFill="1" applyBorder="1" applyAlignment="1" applyProtection="1">
      <alignment horizontal="center"/>
      <protection locked="0"/>
    </xf>
    <xf numFmtId="4" fontId="15" fillId="33" borderId="0" xfId="54" applyNumberFormat="1" applyFont="1" applyFill="1" applyBorder="1" applyAlignment="1" applyProtection="1">
      <alignment horizontal="right"/>
      <protection locked="0"/>
    </xf>
    <xf numFmtId="4" fontId="9" fillId="0" borderId="0" xfId="54" applyNumberFormat="1" applyFont="1" applyFill="1" applyAlignment="1" applyProtection="1">
      <alignment vertical="top"/>
      <protection locked="0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/>
    </xf>
    <xf numFmtId="0" fontId="15" fillId="33" borderId="11" xfId="54" applyFont="1" applyFill="1" applyBorder="1" applyAlignment="1" applyProtection="1">
      <alignment horizontal="left" wrapText="1"/>
      <protection locked="0"/>
    </xf>
    <xf numFmtId="0" fontId="59" fillId="33" borderId="10" xfId="0" applyFont="1" applyFill="1" applyBorder="1" applyAlignment="1">
      <alignment wrapText="1"/>
    </xf>
    <xf numFmtId="49" fontId="15" fillId="33" borderId="12" xfId="53" applyNumberFormat="1" applyFont="1" applyFill="1" applyBorder="1" applyAlignment="1">
      <alignment horizontal="left" wrapText="1"/>
      <protection/>
    </xf>
    <xf numFmtId="49" fontId="15" fillId="33" borderId="13" xfId="53" applyNumberFormat="1" applyFont="1" applyFill="1" applyBorder="1" applyAlignment="1">
      <alignment wrapText="1"/>
      <protection/>
    </xf>
    <xf numFmtId="0" fontId="59" fillId="0" borderId="10" xfId="0" applyFont="1" applyBorder="1" applyAlignment="1">
      <alignment wrapText="1"/>
    </xf>
    <xf numFmtId="49" fontId="15" fillId="0" borderId="0" xfId="53" applyNumberFormat="1" applyFont="1" applyFill="1" applyBorder="1" applyAlignment="1">
      <alignment wrapText="1"/>
      <protection/>
    </xf>
    <xf numFmtId="0" fontId="15" fillId="33" borderId="12" xfId="54" applyFont="1" applyFill="1" applyBorder="1" applyAlignment="1" applyProtection="1">
      <alignment horizontal="center" wrapText="1"/>
      <protection locked="0"/>
    </xf>
    <xf numFmtId="4" fontId="15" fillId="33" borderId="14" xfId="54" applyNumberFormat="1" applyFont="1" applyFill="1" applyBorder="1" applyAlignment="1" applyProtection="1">
      <alignment/>
      <protection locked="0"/>
    </xf>
    <xf numFmtId="4" fontId="15" fillId="0" borderId="14" xfId="54" applyNumberFormat="1" applyFont="1" applyFill="1" applyBorder="1" applyAlignment="1" applyProtection="1">
      <alignment/>
      <protection locked="0"/>
    </xf>
    <xf numFmtId="4" fontId="14" fillId="0" borderId="14" xfId="54" applyNumberFormat="1" applyFont="1" applyFill="1" applyBorder="1" applyAlignment="1" applyProtection="1">
      <alignment/>
      <protection locked="0"/>
    </xf>
    <xf numFmtId="4" fontId="14" fillId="0" borderId="10" xfId="54" applyNumberFormat="1" applyFont="1" applyFill="1" applyBorder="1" applyAlignment="1" applyProtection="1">
      <alignment/>
      <protection locked="0"/>
    </xf>
    <xf numFmtId="4" fontId="15" fillId="0" borderId="10" xfId="54" applyNumberFormat="1" applyFont="1" applyFill="1" applyBorder="1" applyAlignment="1" applyProtection="1">
      <alignment/>
      <protection locked="0"/>
    </xf>
    <xf numFmtId="4" fontId="14" fillId="33" borderId="10" xfId="54" applyNumberFormat="1" applyFont="1" applyFill="1" applyBorder="1" applyAlignment="1" applyProtection="1">
      <alignment wrapText="1"/>
      <protection locked="0"/>
    </xf>
    <xf numFmtId="4" fontId="14" fillId="33" borderId="10" xfId="54" applyNumberFormat="1" applyFont="1" applyFill="1" applyBorder="1" applyAlignment="1">
      <alignment wrapText="1"/>
      <protection/>
    </xf>
    <xf numFmtId="4" fontId="15" fillId="33" borderId="10" xfId="54" applyNumberFormat="1" applyFont="1" applyFill="1" applyBorder="1" applyAlignment="1">
      <alignment wrapText="1"/>
      <protection/>
    </xf>
    <xf numFmtId="4" fontId="15" fillId="33" borderId="10" xfId="54" applyNumberFormat="1" applyFont="1" applyFill="1" applyBorder="1" applyAlignment="1" applyProtection="1">
      <alignment wrapText="1"/>
      <protection locked="0"/>
    </xf>
    <xf numFmtId="0" fontId="59" fillId="0" borderId="14" xfId="0" applyFont="1" applyBorder="1" applyAlignment="1">
      <alignment horizontal="justify" vertical="center"/>
    </xf>
    <xf numFmtId="0" fontId="12" fillId="0" borderId="10" xfId="54" applyFont="1" applyFill="1" applyBorder="1" applyAlignment="1" applyProtection="1">
      <alignment horizontal="center" vertical="top" wrapText="1"/>
      <protection locked="0"/>
    </xf>
    <xf numFmtId="0" fontId="12" fillId="0" borderId="10" xfId="54" applyFont="1" applyFill="1" applyBorder="1" applyAlignment="1" applyProtection="1">
      <alignment horizontal="center" vertical="top"/>
      <protection locked="0"/>
    </xf>
    <xf numFmtId="3" fontId="12" fillId="0" borderId="10" xfId="54" applyNumberFormat="1" applyFont="1" applyFill="1" applyBorder="1" applyAlignment="1" applyProtection="1">
      <alignment horizontal="center" vertical="top"/>
      <protection locked="0"/>
    </xf>
    <xf numFmtId="3" fontId="19" fillId="0" borderId="0" xfId="54" applyNumberFormat="1" applyFont="1" applyFill="1" applyAlignment="1" applyProtection="1">
      <alignment horizontal="right" vertical="top"/>
      <protection locked="0"/>
    </xf>
    <xf numFmtId="3" fontId="19" fillId="33" borderId="0" xfId="54" applyNumberFormat="1" applyFont="1" applyFill="1" applyAlignment="1" applyProtection="1">
      <alignment horizontal="right" vertical="top"/>
      <protection locked="0"/>
    </xf>
    <xf numFmtId="0" fontId="7" fillId="0" borderId="0" xfId="54" applyFont="1" applyFill="1" applyAlignment="1" applyProtection="1">
      <alignment horizontal="center" vertical="top" wrapText="1"/>
      <protection locked="0"/>
    </xf>
    <xf numFmtId="0" fontId="7" fillId="0" borderId="0" xfId="54" applyFont="1" applyFill="1" applyAlignment="1" applyProtection="1">
      <alignment horizontal="right" vertical="top" wrapText="1"/>
      <protection locked="0"/>
    </xf>
    <xf numFmtId="167" fontId="15" fillId="33" borderId="14" xfId="54" applyNumberFormat="1" applyFont="1" applyFill="1" applyBorder="1" applyAlignment="1" applyProtection="1">
      <alignment horizontal="center" vertical="center" wrapText="1"/>
      <protection/>
    </xf>
    <xf numFmtId="167" fontId="15" fillId="33" borderId="12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54" applyFont="1" applyFill="1" applyAlignment="1" applyProtection="1">
      <alignment horizontal="left" vertical="top" wrapText="1"/>
      <protection locked="0"/>
    </xf>
    <xf numFmtId="0" fontId="7" fillId="0" borderId="0" xfId="54" applyFont="1" applyFill="1" applyAlignment="1" applyProtection="1">
      <alignment horizontal="right" vertical="top"/>
      <protection locked="0"/>
    </xf>
    <xf numFmtId="49" fontId="19" fillId="0" borderId="14" xfId="53" applyNumberFormat="1" applyFont="1" applyFill="1" applyBorder="1" applyAlignment="1">
      <alignment horizontal="center" vertical="center" wrapText="1"/>
      <protection/>
    </xf>
    <xf numFmtId="49" fontId="19" fillId="0" borderId="12" xfId="53" applyNumberFormat="1" applyFont="1" applyFill="1" applyBorder="1" applyAlignment="1">
      <alignment horizontal="center" vertical="center" wrapText="1"/>
      <protection/>
    </xf>
    <xf numFmtId="0" fontId="15" fillId="33" borderId="14" xfId="54" applyFont="1" applyFill="1" applyBorder="1" applyAlignment="1" applyProtection="1">
      <alignment horizontal="center" wrapText="1"/>
      <protection locked="0"/>
    </xf>
    <xf numFmtId="0" fontId="15" fillId="33" borderId="12" xfId="54" applyFont="1" applyFill="1" applyBorder="1" applyAlignment="1" applyProtection="1">
      <alignment horizontal="center" wrapText="1"/>
      <protection locked="0"/>
    </xf>
    <xf numFmtId="4" fontId="15" fillId="33" borderId="10" xfId="54" applyNumberFormat="1" applyFont="1" applyFill="1" applyBorder="1" applyAlignment="1" applyProtection="1">
      <alignment vertical="center" wrapText="1"/>
      <protection locked="0"/>
    </xf>
    <xf numFmtId="4" fontId="15" fillId="33" borderId="14" xfId="54" applyNumberFormat="1" applyFont="1" applyFill="1" applyBorder="1" applyAlignment="1" applyProtection="1">
      <alignment horizontal="center" vertical="center"/>
      <protection locked="0"/>
    </xf>
    <xf numFmtId="4" fontId="15" fillId="33" borderId="12" xfId="54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_№2 Расходы сводная бюджетная роспись 2012г." xfId="57"/>
    <cellStyle name="Обычный 3" xfId="58"/>
    <cellStyle name="Обычный 3 2" xfId="59"/>
    <cellStyle name="Обычный 3_№2 Расходы сводная бюджетная роспись 2012г.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1056;&#1054;&#1057;&#1055;&#1048;&#1057;&#1068;%202012%20&#1075;&#1086;&#1076;\&#8470;2%20&#1056;&#1072;&#1089;&#1093;&#1086;&#1076;&#1099;%20&#1089;&#1074;&#1086;&#1076;&#1085;&#1072;&#1103;%20&#1073;&#1102;&#1076;&#1078;&#1077;&#1090;&#1085;&#1072;&#1103;%20&#1088;&#1086;&#1089;&#1087;&#1080;&#1089;&#1100;%202012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1056;&#1054;&#1057;&#1055;&#1048;&#1057;&#1068;%202012%20&#1075;&#1086;&#1076;\&#8470;1%20&#1044;&#1054;&#1061;&#1054;&#1044;&#1067;%202012&#1075;.&#1057;&#1074;&#1086;&#1076;&#1085;&#1072;&#1103;%20&#1088;&#1086;&#1089;&#1087;&#1080;&#1089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2 с планом 2011г"/>
      <sheetName val="БЮДЖЕТ 2012 ПРОЕКТ"/>
      <sheetName val="БЮДЖЕТ 2012 1 Чтение"/>
      <sheetName val="БЮДЖЕТ 2012 2 Чтение"/>
      <sheetName val="Ропись 2012"/>
      <sheetName val="Ропись 2012 спр. 1"/>
      <sheetName val="Ропись 2012 спр. 2"/>
      <sheetName val="Ропись 2012 спр. 3 "/>
      <sheetName val="Ропись 2012 спр. 4"/>
      <sheetName val="Ропись 2012 спр. 5"/>
      <sheetName val="Ропись 2012 спр.6"/>
      <sheetName val="БЮДЖ. 2012 Изм. на 01.07.12"/>
      <sheetName val="Ропись 2012 спр.7"/>
      <sheetName val="Ропись 2012 спр.8"/>
      <sheetName val="Ропись 2012 за сент"/>
      <sheetName val="Ропись 2012 спр. №11"/>
      <sheetName val="Ропись 2012 спр. №12"/>
      <sheetName val="Ропись 2012 спр. №13"/>
      <sheetName val="Ропись 2012 спр. №14"/>
      <sheetName val="Реш.2 Изм. на 01.11.12 "/>
      <sheetName val="Кассовый план новый"/>
      <sheetName val="Кассовый план  спр.№1"/>
      <sheetName val="Кассовый план  спр.№2"/>
      <sheetName val="Кассовый план  спр.№3"/>
      <sheetName val="Кассовый план  спр.№4 (2)"/>
      <sheetName val="Кассовый план  спр.№5"/>
      <sheetName val="Кассовый план  спр.№6"/>
      <sheetName val="Кассовый план  спр.№7"/>
      <sheetName val="Кассов. план  спр.№8"/>
      <sheetName val="Кассов. план  август спр.10"/>
      <sheetName val="Кассов. план  август спр.11"/>
      <sheetName val="Кассов. план  август спр.12"/>
      <sheetName val="Кассов. план  август спр.13"/>
      <sheetName val="Кассов. план  август спр.14"/>
      <sheetName val="Ропись 2012 спр. №10"/>
    </sheetNames>
    <sheetDataSet>
      <sheetData sheetId="21">
        <row r="210">
          <cell r="B210" t="str">
    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Дох на 21012г."/>
      <sheetName val="1 чтение Дох на 21012г. (2)"/>
      <sheetName val="Роспись на 01.01.2012 (2)"/>
      <sheetName val="Роспись на 01.01.2012уточненная"/>
      <sheetName val="Роспись на 01.01.2012 спр. №1,2"/>
      <sheetName val="Роспись на 01.05.2012 спр.  3"/>
      <sheetName val="Роспись на 01.06.2012 спр. 4"/>
      <sheetName val="Роспись на 01.07.2012 спр.5пг"/>
      <sheetName val="Роспись на 01.07.2012 спр. 6"/>
      <sheetName val="Роспись на 01.07.2012 спр.8"/>
      <sheetName val="Роспись на 01.07.2012 август"/>
      <sheetName val="Роспись на 01.07.12 сент спр.10"/>
      <sheetName val="Роспись на 01.11.12 "/>
      <sheetName val="Роспись на 01.07.12 спр.12"/>
      <sheetName val="Роспись на 01.07.12 спр.13"/>
      <sheetName val="Роспись на 01.01.13 спр.14"/>
      <sheetName val="Прилож.1 01.11.12 Доходы"/>
      <sheetName val="Кассовый план на 01.01.2012"/>
      <sheetName val="Касс. план на 01.01.12 Спр. 1,2"/>
      <sheetName val="Касс. план на 01.01.12 Спр. 3"/>
      <sheetName val="Касс. план на 01.01.12 Спр.4"/>
      <sheetName val="Касс. план на 01.01.12 Спр.5"/>
      <sheetName val="Касс. план на 01.01.12 Спр. 6"/>
      <sheetName val="Касс. план на 01.01.12 Спр. 8"/>
      <sheetName val="Касс. план на 01.01.12 Спр.9"/>
      <sheetName val="Касс. пл.на 01.10.12 Спр. 10,11"/>
      <sheetName val="Касс. пл.на 01.11.12 Спр. 11"/>
      <sheetName val="Касс. пл.на 01.10.12 Спр. 12"/>
      <sheetName val="Касс. пл.на 01.10.12 Спр. 13"/>
      <sheetName val="Касс. пл.на 01.01.13 Спр.14"/>
      <sheetName val="Касс. план на 01.10.12 Спр. 10"/>
    </sheetNames>
    <sheetDataSet>
      <sheetData sheetId="4">
        <row r="17">
          <cell r="D17" t="str">
            <v> 1 05 01010 01 0000 110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7"/>
  <sheetViews>
    <sheetView showGridLines="0" showZeros="0" tabSelected="1" zoomScale="80" zoomScaleNormal="80" zoomScaleSheetLayoutView="80" zoomScalePageLayoutView="0" workbookViewId="0" topLeftCell="A269">
      <selection activeCell="C270" sqref="C270"/>
    </sheetView>
  </sheetViews>
  <sheetFormatPr defaultColWidth="9.140625" defaultRowHeight="15"/>
  <cols>
    <col min="1" max="1" width="48.8515625" style="20" customWidth="1"/>
    <col min="2" max="2" width="10.8515625" style="20" customWidth="1"/>
    <col min="3" max="3" width="27.8515625" style="21" customWidth="1"/>
    <col min="4" max="4" width="17.8515625" style="19" customWidth="1"/>
    <col min="5" max="5" width="17.421875" style="22" customWidth="1"/>
    <col min="6" max="6" width="22.28125" style="23" customWidth="1"/>
    <col min="7" max="7" width="14.7109375" style="1" customWidth="1"/>
    <col min="8" max="8" width="10.7109375" style="1" customWidth="1"/>
    <col min="9" max="16384" width="9.140625" style="1" customWidth="1"/>
  </cols>
  <sheetData>
    <row r="1" spans="3:6" ht="17.25">
      <c r="C1" s="192"/>
      <c r="D1" s="223" t="s">
        <v>426</v>
      </c>
      <c r="E1" s="223"/>
      <c r="F1" s="223"/>
    </row>
    <row r="2" spans="3:6" ht="17.25">
      <c r="C2" s="223" t="s">
        <v>425</v>
      </c>
      <c r="D2" s="223"/>
      <c r="E2" s="223"/>
      <c r="F2" s="223"/>
    </row>
    <row r="3" spans="3:6" ht="17.25">
      <c r="C3" s="223" t="s">
        <v>94</v>
      </c>
      <c r="D3" s="223"/>
      <c r="E3" s="223"/>
      <c r="F3" s="223"/>
    </row>
    <row r="4" spans="3:6" ht="17.25">
      <c r="C4" s="224" t="s">
        <v>92</v>
      </c>
      <c r="D4" s="224"/>
      <c r="E4" s="224"/>
      <c r="F4" s="224"/>
    </row>
    <row r="5" spans="3:6" ht="17.25">
      <c r="C5" s="224" t="s">
        <v>525</v>
      </c>
      <c r="D5" s="224"/>
      <c r="E5" s="224"/>
      <c r="F5" s="224"/>
    </row>
    <row r="6" spans="4:6" ht="19.5" customHeight="1">
      <c r="D6" s="32"/>
      <c r="E6" s="33"/>
      <c r="F6" s="33"/>
    </row>
    <row r="7" spans="1:6" s="3" customFormat="1" ht="50.25" customHeight="1">
      <c r="A7" s="225" t="s">
        <v>523</v>
      </c>
      <c r="B7" s="225"/>
      <c r="C7" s="225"/>
      <c r="D7" s="226" t="s">
        <v>37</v>
      </c>
      <c r="E7" s="226"/>
      <c r="F7" s="116" t="s">
        <v>287</v>
      </c>
    </row>
    <row r="8" spans="1:6" s="3" customFormat="1" ht="31.5" customHeight="1">
      <c r="A8" s="229" t="s">
        <v>292</v>
      </c>
      <c r="B8" s="229"/>
      <c r="C8" s="229"/>
      <c r="D8" s="230" t="s">
        <v>288</v>
      </c>
      <c r="E8" s="230"/>
      <c r="F8" s="117" t="s">
        <v>524</v>
      </c>
    </row>
    <row r="9" spans="1:6" s="3" customFormat="1" ht="17.25" customHeight="1">
      <c r="A9" s="229" t="s">
        <v>293</v>
      </c>
      <c r="B9" s="229"/>
      <c r="C9" s="229"/>
      <c r="D9" s="226" t="s">
        <v>289</v>
      </c>
      <c r="E9" s="226"/>
      <c r="F9" s="24"/>
    </row>
    <row r="10" spans="1:6" s="3" customFormat="1" ht="17.25" customHeight="1">
      <c r="A10" s="115" t="s">
        <v>429</v>
      </c>
      <c r="B10" s="115"/>
      <c r="C10" s="115"/>
      <c r="D10" s="114"/>
      <c r="E10" s="114" t="s">
        <v>290</v>
      </c>
      <c r="F10" s="24">
        <v>903.992</v>
      </c>
    </row>
    <row r="11" spans="1:6" s="3" customFormat="1" ht="17.25" customHeight="1">
      <c r="A11" s="115" t="s">
        <v>294</v>
      </c>
      <c r="B11" s="115"/>
      <c r="C11" s="115"/>
      <c r="D11" s="114"/>
      <c r="E11" s="114" t="s">
        <v>291</v>
      </c>
      <c r="F11" s="24">
        <v>40262563000</v>
      </c>
    </row>
    <row r="12" spans="1:6" s="3" customFormat="1" ht="17.25" customHeight="1">
      <c r="A12" s="115"/>
      <c r="B12" s="115"/>
      <c r="C12" s="115"/>
      <c r="D12" s="114"/>
      <c r="E12" s="114"/>
      <c r="F12" s="24">
        <v>383</v>
      </c>
    </row>
    <row r="13" spans="1:6" s="3" customFormat="1" ht="15">
      <c r="A13" s="16"/>
      <c r="B13" s="16"/>
      <c r="C13" s="16"/>
      <c r="D13" s="16"/>
      <c r="E13" s="17"/>
      <c r="F13" s="16"/>
    </row>
    <row r="14" spans="1:6" s="15" customFormat="1" ht="75" customHeight="1">
      <c r="A14" s="24" t="s">
        <v>36</v>
      </c>
      <c r="B14" s="24" t="s">
        <v>91</v>
      </c>
      <c r="C14" s="24" t="s">
        <v>90</v>
      </c>
      <c r="D14" s="24" t="s">
        <v>122</v>
      </c>
      <c r="E14" s="25" t="s">
        <v>35</v>
      </c>
      <c r="F14" s="25" t="s">
        <v>174</v>
      </c>
    </row>
    <row r="15" spans="1:6" s="2" customFormat="1" ht="16.5">
      <c r="A15" s="220">
        <v>1</v>
      </c>
      <c r="B15" s="220"/>
      <c r="C15" s="221">
        <v>2</v>
      </c>
      <c r="D15" s="221">
        <v>3</v>
      </c>
      <c r="E15" s="222">
        <v>4</v>
      </c>
      <c r="F15" s="222">
        <v>5</v>
      </c>
    </row>
    <row r="16" spans="1:6" s="2" customFormat="1" ht="33">
      <c r="A16" s="74" t="s">
        <v>138</v>
      </c>
      <c r="B16" s="75"/>
      <c r="C16" s="76" t="s">
        <v>121</v>
      </c>
      <c r="D16" s="210">
        <f>D17+D61</f>
        <v>57654300</v>
      </c>
      <c r="E16" s="210">
        <f>E17+E61+E71</f>
        <v>24377142.58</v>
      </c>
      <c r="F16" s="211">
        <f>D16-E16</f>
        <v>33277157.42</v>
      </c>
    </row>
    <row r="17" spans="1:8" s="13" customFormat="1" ht="33">
      <c r="A17" s="77" t="s">
        <v>162</v>
      </c>
      <c r="B17" s="78">
        <v>0</v>
      </c>
      <c r="C17" s="53" t="s">
        <v>89</v>
      </c>
      <c r="D17" s="155">
        <f>D18+D32+D35+D38+D45+D53</f>
        <v>48950400</v>
      </c>
      <c r="E17" s="155">
        <f>E18+E32+E35+E38+E45+E53</f>
        <v>20147210.27</v>
      </c>
      <c r="F17" s="211">
        <f aca="true" t="shared" si="0" ref="F17:F70">D17-E17</f>
        <v>28803189.73</v>
      </c>
      <c r="H17" s="200">
        <f>E16-9150190.86</f>
        <v>15226951.719999999</v>
      </c>
    </row>
    <row r="18" spans="1:6" ht="16.5">
      <c r="A18" s="77" t="s">
        <v>88</v>
      </c>
      <c r="B18" s="65" t="s">
        <v>29</v>
      </c>
      <c r="C18" s="53" t="s">
        <v>87</v>
      </c>
      <c r="D18" s="155">
        <f>D19+D27+D30</f>
        <v>30539200</v>
      </c>
      <c r="E18" s="155">
        <f>E19+E27+E30</f>
        <v>14652873.809999999</v>
      </c>
      <c r="F18" s="211">
        <f t="shared" si="0"/>
        <v>15886326.190000001</v>
      </c>
    </row>
    <row r="19" spans="1:7" s="13" customFormat="1" ht="33" customHeight="1">
      <c r="A19" s="50" t="s">
        <v>95</v>
      </c>
      <c r="B19" s="80" t="s">
        <v>96</v>
      </c>
      <c r="C19" s="80" t="s">
        <v>97</v>
      </c>
      <c r="D19" s="155">
        <f>D20+D23+D26</f>
        <v>24053100</v>
      </c>
      <c r="E19" s="155">
        <f>E20+E23+E26</f>
        <v>11765015.719999999</v>
      </c>
      <c r="F19" s="211">
        <f t="shared" si="0"/>
        <v>12288084.280000001</v>
      </c>
      <c r="G19" s="1"/>
    </row>
    <row r="20" spans="1:6" ht="53.25" customHeight="1">
      <c r="A20" s="50" t="s">
        <v>98</v>
      </c>
      <c r="B20" s="80" t="s">
        <v>96</v>
      </c>
      <c r="C20" s="80" t="str">
        <f>'[3]Роспись на 01.01.2012 спр. №1,2'!$D$17</f>
        <v> 1 05 01010 01 0000 110</v>
      </c>
      <c r="D20" s="155">
        <f>D21+D22</f>
        <v>18194500</v>
      </c>
      <c r="E20" s="155">
        <f>E21+E22</f>
        <v>8325152.09</v>
      </c>
      <c r="F20" s="211">
        <f t="shared" si="0"/>
        <v>9869347.91</v>
      </c>
    </row>
    <row r="21" spans="1:6" ht="51" customHeight="1">
      <c r="A21" s="34" t="s">
        <v>98</v>
      </c>
      <c r="B21" s="79" t="s">
        <v>96</v>
      </c>
      <c r="C21" s="79" t="s">
        <v>99</v>
      </c>
      <c r="D21" s="156">
        <v>18174500</v>
      </c>
      <c r="E21" s="156">
        <v>8328806.47</v>
      </c>
      <c r="F21" s="212">
        <f t="shared" si="0"/>
        <v>9845693.530000001</v>
      </c>
    </row>
    <row r="22" spans="1:7" ht="67.5" customHeight="1">
      <c r="A22" s="34" t="s">
        <v>100</v>
      </c>
      <c r="B22" s="79" t="s">
        <v>96</v>
      </c>
      <c r="C22" s="79" t="s">
        <v>101</v>
      </c>
      <c r="D22" s="156">
        <v>20000</v>
      </c>
      <c r="E22" s="156">
        <v>-3654.38</v>
      </c>
      <c r="F22" s="212">
        <f t="shared" si="0"/>
        <v>23654.38</v>
      </c>
      <c r="G22" s="14"/>
    </row>
    <row r="23" spans="1:7" ht="71.25" customHeight="1">
      <c r="A23" s="50" t="s">
        <v>102</v>
      </c>
      <c r="B23" s="80" t="s">
        <v>96</v>
      </c>
      <c r="C23" s="80" t="s">
        <v>144</v>
      </c>
      <c r="D23" s="155">
        <f>D24+D25</f>
        <v>2628400</v>
      </c>
      <c r="E23" s="155">
        <f>E24+E25</f>
        <v>1849038.0099999998</v>
      </c>
      <c r="F23" s="211">
        <f t="shared" si="0"/>
        <v>779361.9900000002</v>
      </c>
      <c r="G23" s="14"/>
    </row>
    <row r="24" spans="1:7" ht="48.75" customHeight="1">
      <c r="A24" s="34" t="s">
        <v>102</v>
      </c>
      <c r="B24" s="79" t="s">
        <v>96</v>
      </c>
      <c r="C24" s="79" t="s">
        <v>103</v>
      </c>
      <c r="D24" s="156">
        <v>2608400</v>
      </c>
      <c r="E24" s="156">
        <v>1849037.63</v>
      </c>
      <c r="F24" s="212">
        <f t="shared" si="0"/>
        <v>759362.3700000001</v>
      </c>
      <c r="G24" s="14"/>
    </row>
    <row r="25" spans="1:7" s="13" customFormat="1" ht="84.75" customHeight="1">
      <c r="A25" s="34" t="s">
        <v>104</v>
      </c>
      <c r="B25" s="79" t="s">
        <v>96</v>
      </c>
      <c r="C25" s="79" t="s">
        <v>105</v>
      </c>
      <c r="D25" s="156">
        <v>20000</v>
      </c>
      <c r="E25" s="156">
        <v>0.38</v>
      </c>
      <c r="F25" s="212">
        <f t="shared" si="0"/>
        <v>19999.62</v>
      </c>
      <c r="G25" s="14"/>
    </row>
    <row r="26" spans="1:7" s="13" customFormat="1" ht="39" customHeight="1">
      <c r="A26" s="50" t="s">
        <v>111</v>
      </c>
      <c r="B26" s="80" t="s">
        <v>96</v>
      </c>
      <c r="C26" s="80" t="s">
        <v>112</v>
      </c>
      <c r="D26" s="155">
        <v>3230200</v>
      </c>
      <c r="E26" s="155">
        <v>1590825.62</v>
      </c>
      <c r="F26" s="211">
        <f t="shared" si="0"/>
        <v>1639374.38</v>
      </c>
      <c r="G26" s="14"/>
    </row>
    <row r="27" spans="1:7" s="13" customFormat="1" ht="36.75" customHeight="1">
      <c r="A27" s="50" t="s">
        <v>86</v>
      </c>
      <c r="B27" s="80" t="s">
        <v>96</v>
      </c>
      <c r="C27" s="80" t="s">
        <v>145</v>
      </c>
      <c r="D27" s="155">
        <f>D28+D29</f>
        <v>6476100</v>
      </c>
      <c r="E27" s="155">
        <f>E28+E29</f>
        <v>2859620.59</v>
      </c>
      <c r="F27" s="211">
        <f t="shared" si="0"/>
        <v>3616479.41</v>
      </c>
      <c r="G27" s="14"/>
    </row>
    <row r="28" spans="1:7" s="13" customFormat="1" ht="36" customHeight="1">
      <c r="A28" s="34" t="s">
        <v>106</v>
      </c>
      <c r="B28" s="79" t="s">
        <v>96</v>
      </c>
      <c r="C28" s="79" t="s">
        <v>107</v>
      </c>
      <c r="D28" s="156">
        <v>6466000</v>
      </c>
      <c r="E28" s="156">
        <v>2850057.88</v>
      </c>
      <c r="F28" s="212">
        <f t="shared" si="0"/>
        <v>3615942.12</v>
      </c>
      <c r="G28" s="14"/>
    </row>
    <row r="29" spans="1:7" s="13" customFormat="1" ht="54.75" customHeight="1">
      <c r="A29" s="34" t="s">
        <v>108</v>
      </c>
      <c r="B29" s="79" t="s">
        <v>96</v>
      </c>
      <c r="C29" s="79" t="s">
        <v>109</v>
      </c>
      <c r="D29" s="156">
        <v>10100</v>
      </c>
      <c r="E29" s="156">
        <v>9562.71</v>
      </c>
      <c r="F29" s="212">
        <f t="shared" si="0"/>
        <v>537.2900000000009</v>
      </c>
      <c r="G29" s="14"/>
    </row>
    <row r="30" spans="1:7" s="13" customFormat="1" ht="54.75" customHeight="1">
      <c r="A30" s="193" t="s">
        <v>440</v>
      </c>
      <c r="B30" s="80" t="s">
        <v>96</v>
      </c>
      <c r="C30" s="195" t="s">
        <v>442</v>
      </c>
      <c r="D30" s="155">
        <f>D31</f>
        <v>10000</v>
      </c>
      <c r="E30" s="155">
        <f>E31</f>
        <v>28237.5</v>
      </c>
      <c r="F30" s="211">
        <f>F31</f>
        <v>-18237.5</v>
      </c>
      <c r="G30" s="14"/>
    </row>
    <row r="31" spans="1:7" s="13" customFormat="1" ht="99.75" customHeight="1">
      <c r="A31" s="194" t="s">
        <v>441</v>
      </c>
      <c r="B31" s="79" t="s">
        <v>96</v>
      </c>
      <c r="C31" s="196" t="s">
        <v>443</v>
      </c>
      <c r="D31" s="156">
        <v>10000</v>
      </c>
      <c r="E31" s="156">
        <v>28237.5</v>
      </c>
      <c r="F31" s="213">
        <f>D31-E31</f>
        <v>-18237.5</v>
      </c>
      <c r="G31" s="14"/>
    </row>
    <row r="32" spans="1:6" ht="16.5">
      <c r="A32" s="77" t="s">
        <v>85</v>
      </c>
      <c r="B32" s="65" t="s">
        <v>29</v>
      </c>
      <c r="C32" s="53" t="s">
        <v>84</v>
      </c>
      <c r="D32" s="155">
        <f>D33</f>
        <v>15422600</v>
      </c>
      <c r="E32" s="155">
        <f>E33</f>
        <v>3652881.69</v>
      </c>
      <c r="F32" s="211">
        <f t="shared" si="0"/>
        <v>11769718.31</v>
      </c>
    </row>
    <row r="33" spans="1:6" ht="20.25" customHeight="1">
      <c r="A33" s="70" t="s">
        <v>83</v>
      </c>
      <c r="B33" s="81">
        <v>182</v>
      </c>
      <c r="C33" s="82" t="s">
        <v>163</v>
      </c>
      <c r="D33" s="156">
        <f>D34</f>
        <v>15422600</v>
      </c>
      <c r="E33" s="156">
        <f>E34</f>
        <v>3652881.69</v>
      </c>
      <c r="F33" s="212">
        <f t="shared" si="0"/>
        <v>11769718.31</v>
      </c>
    </row>
    <row r="34" spans="1:6" ht="102" customHeight="1">
      <c r="A34" s="34" t="s">
        <v>114</v>
      </c>
      <c r="B34" s="81">
        <v>182</v>
      </c>
      <c r="C34" s="79" t="s">
        <v>115</v>
      </c>
      <c r="D34" s="156">
        <v>15422600</v>
      </c>
      <c r="E34" s="156">
        <v>3652881.69</v>
      </c>
      <c r="F34" s="213">
        <f t="shared" si="0"/>
        <v>11769718.31</v>
      </c>
    </row>
    <row r="35" spans="1:15" ht="66">
      <c r="A35" s="51" t="s">
        <v>82</v>
      </c>
      <c r="B35" s="65" t="s">
        <v>29</v>
      </c>
      <c r="C35" s="53" t="s">
        <v>81</v>
      </c>
      <c r="D35" s="155">
        <f>D36</f>
        <v>6000</v>
      </c>
      <c r="E35" s="155"/>
      <c r="F35" s="211">
        <f t="shared" si="0"/>
        <v>6000</v>
      </c>
      <c r="G35" s="2"/>
      <c r="H35" s="2"/>
      <c r="I35" s="2"/>
      <c r="J35" s="2"/>
      <c r="K35" s="2"/>
      <c r="L35" s="2"/>
      <c r="M35" s="2"/>
      <c r="N35" s="2"/>
      <c r="O35" s="2"/>
    </row>
    <row r="36" spans="1:15" ht="21.75" customHeight="1">
      <c r="A36" s="52" t="s">
        <v>80</v>
      </c>
      <c r="B36" s="68" t="s">
        <v>96</v>
      </c>
      <c r="C36" s="82" t="s">
        <v>79</v>
      </c>
      <c r="D36" s="156">
        <f>D37</f>
        <v>6000</v>
      </c>
      <c r="E36" s="156"/>
      <c r="F36" s="212">
        <f t="shared" si="0"/>
        <v>6000</v>
      </c>
      <c r="G36" s="2"/>
      <c r="H36" s="2"/>
      <c r="I36" s="2"/>
      <c r="J36" s="2"/>
      <c r="K36" s="2"/>
      <c r="L36" s="2"/>
      <c r="M36" s="2"/>
      <c r="N36" s="2"/>
      <c r="O36" s="2"/>
    </row>
    <row r="37" spans="1:15" ht="34.5" customHeight="1">
      <c r="A37" s="52" t="s">
        <v>78</v>
      </c>
      <c r="B37" s="81">
        <v>182</v>
      </c>
      <c r="C37" s="82" t="s">
        <v>77</v>
      </c>
      <c r="D37" s="156">
        <v>6000</v>
      </c>
      <c r="E37" s="156"/>
      <c r="F37" s="212">
        <f t="shared" si="0"/>
        <v>6000</v>
      </c>
      <c r="G37" s="2"/>
      <c r="H37" s="2"/>
      <c r="I37" s="2"/>
      <c r="J37" s="2"/>
      <c r="K37" s="2"/>
      <c r="L37" s="2"/>
      <c r="M37" s="2"/>
      <c r="N37" s="2"/>
      <c r="O37" s="2"/>
    </row>
    <row r="38" spans="1:15" ht="51" customHeight="1">
      <c r="A38" s="51" t="s">
        <v>76</v>
      </c>
      <c r="B38" s="83" t="s">
        <v>29</v>
      </c>
      <c r="C38" s="53" t="s">
        <v>75</v>
      </c>
      <c r="D38" s="155">
        <f>D39+D42</f>
        <v>75000</v>
      </c>
      <c r="E38" s="155">
        <f>E39+E42</f>
        <v>0</v>
      </c>
      <c r="F38" s="211">
        <f t="shared" si="0"/>
        <v>75000</v>
      </c>
      <c r="G38" s="2"/>
      <c r="H38" s="2"/>
      <c r="I38" s="2"/>
      <c r="J38" s="2"/>
      <c r="K38" s="2"/>
      <c r="L38" s="2"/>
      <c r="M38" s="2"/>
      <c r="N38" s="2"/>
      <c r="O38" s="2"/>
    </row>
    <row r="39" spans="1:15" ht="19.5" customHeight="1">
      <c r="A39" s="51" t="s">
        <v>146</v>
      </c>
      <c r="B39" s="83" t="s">
        <v>8</v>
      </c>
      <c r="C39" s="53" t="s">
        <v>147</v>
      </c>
      <c r="D39" s="155">
        <f>D41</f>
        <v>30000</v>
      </c>
      <c r="E39" s="155">
        <f>E40</f>
        <v>0</v>
      </c>
      <c r="F39" s="211">
        <f t="shared" si="0"/>
        <v>30000</v>
      </c>
      <c r="G39" s="2"/>
      <c r="H39" s="2"/>
      <c r="I39" s="2"/>
      <c r="J39" s="2"/>
      <c r="K39" s="2"/>
      <c r="L39" s="2"/>
      <c r="M39" s="2"/>
      <c r="N39" s="2"/>
      <c r="O39" s="2"/>
    </row>
    <row r="40" spans="1:15" ht="33" customHeight="1">
      <c r="A40" s="51" t="s">
        <v>395</v>
      </c>
      <c r="B40" s="83" t="s">
        <v>8</v>
      </c>
      <c r="C40" s="53" t="s">
        <v>396</v>
      </c>
      <c r="D40" s="155">
        <f>D41</f>
        <v>30000</v>
      </c>
      <c r="E40" s="155">
        <f>E41</f>
        <v>0</v>
      </c>
      <c r="F40" s="211">
        <f>F41</f>
        <v>30000</v>
      </c>
      <c r="G40" s="2"/>
      <c r="H40" s="2"/>
      <c r="I40" s="2"/>
      <c r="J40" s="2"/>
      <c r="K40" s="2"/>
      <c r="L40" s="2"/>
      <c r="M40" s="2"/>
      <c r="N40" s="2"/>
      <c r="O40" s="2"/>
    </row>
    <row r="41" spans="1:15" ht="83.25" customHeight="1">
      <c r="A41" s="52" t="s">
        <v>148</v>
      </c>
      <c r="B41" s="84" t="s">
        <v>8</v>
      </c>
      <c r="C41" s="82" t="s">
        <v>149</v>
      </c>
      <c r="D41" s="156">
        <v>30000</v>
      </c>
      <c r="E41" s="156"/>
      <c r="F41" s="212">
        <f t="shared" si="0"/>
        <v>30000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ht="17.25" customHeight="1">
      <c r="A42" s="51" t="s">
        <v>150</v>
      </c>
      <c r="B42" s="83" t="s">
        <v>29</v>
      </c>
      <c r="C42" s="83" t="s">
        <v>151</v>
      </c>
      <c r="D42" s="155">
        <f>D43</f>
        <v>45000</v>
      </c>
      <c r="E42" s="155">
        <f>E43</f>
        <v>0</v>
      </c>
      <c r="F42" s="211">
        <f t="shared" si="0"/>
        <v>45000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ht="31.5" customHeight="1">
      <c r="A43" s="51" t="s">
        <v>152</v>
      </c>
      <c r="B43" s="83" t="s">
        <v>29</v>
      </c>
      <c r="C43" s="83" t="s">
        <v>153</v>
      </c>
      <c r="D43" s="155">
        <f>D44</f>
        <v>45000</v>
      </c>
      <c r="E43" s="155">
        <f>E44</f>
        <v>0</v>
      </c>
      <c r="F43" s="211">
        <f t="shared" si="0"/>
        <v>45000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ht="121.5" customHeight="1">
      <c r="A44" s="118" t="s">
        <v>154</v>
      </c>
      <c r="B44" s="84" t="s">
        <v>113</v>
      </c>
      <c r="C44" s="84" t="s">
        <v>155</v>
      </c>
      <c r="D44" s="156">
        <v>45000</v>
      </c>
      <c r="E44" s="156"/>
      <c r="F44" s="212">
        <f t="shared" si="0"/>
        <v>45000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ht="33.75" customHeight="1">
      <c r="A45" s="77" t="s">
        <v>74</v>
      </c>
      <c r="B45" s="65" t="s">
        <v>29</v>
      </c>
      <c r="C45" s="64" t="s">
        <v>73</v>
      </c>
      <c r="D45" s="155">
        <f>D46+D50+D47</f>
        <v>2907600</v>
      </c>
      <c r="E45" s="155">
        <f>E46+E50+E47</f>
        <v>1841454.77</v>
      </c>
      <c r="F45" s="214">
        <f t="shared" si="0"/>
        <v>1066145.23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ht="99">
      <c r="A46" s="70" t="s">
        <v>72</v>
      </c>
      <c r="B46" s="68" t="s">
        <v>96</v>
      </c>
      <c r="C46" s="67" t="s">
        <v>71</v>
      </c>
      <c r="D46" s="156">
        <v>298400</v>
      </c>
      <c r="E46" s="156">
        <v>222000</v>
      </c>
      <c r="F46" s="214">
        <f t="shared" si="0"/>
        <v>76400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ht="66">
      <c r="A47" s="77" t="s">
        <v>165</v>
      </c>
      <c r="B47" s="65" t="s">
        <v>29</v>
      </c>
      <c r="C47" s="64" t="s">
        <v>164</v>
      </c>
      <c r="D47" s="155">
        <f>D48</f>
        <v>873600</v>
      </c>
      <c r="E47" s="155">
        <f>E48</f>
        <v>654.75</v>
      </c>
      <c r="F47" s="214">
        <f t="shared" si="0"/>
        <v>872945.25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ht="115.5">
      <c r="A48" s="70" t="s">
        <v>168</v>
      </c>
      <c r="B48" s="68" t="s">
        <v>166</v>
      </c>
      <c r="C48" s="67" t="s">
        <v>167</v>
      </c>
      <c r="D48" s="156">
        <v>873600</v>
      </c>
      <c r="E48" s="156">
        <v>654.75</v>
      </c>
      <c r="F48" s="213">
        <f t="shared" si="0"/>
        <v>872945.25</v>
      </c>
      <c r="G48" s="2"/>
      <c r="H48" s="2"/>
      <c r="I48" s="2"/>
      <c r="J48" s="2"/>
      <c r="K48" s="2"/>
      <c r="L48" s="2"/>
      <c r="M48" s="2"/>
      <c r="N48" s="2"/>
      <c r="O48" s="2"/>
    </row>
    <row r="49" spans="1:15" ht="47.25" customHeight="1">
      <c r="A49" s="51" t="s">
        <v>70</v>
      </c>
      <c r="B49" s="83" t="s">
        <v>29</v>
      </c>
      <c r="C49" s="85" t="s">
        <v>69</v>
      </c>
      <c r="D49" s="155">
        <f>D50</f>
        <v>1735600</v>
      </c>
      <c r="E49" s="155">
        <f>E50</f>
        <v>1618800.02</v>
      </c>
      <c r="F49" s="214">
        <f t="shared" si="0"/>
        <v>116799.97999999998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49.5" customHeight="1">
      <c r="A50" s="70" t="s">
        <v>68</v>
      </c>
      <c r="B50" s="68" t="s">
        <v>29</v>
      </c>
      <c r="C50" s="82" t="s">
        <v>67</v>
      </c>
      <c r="D50" s="156">
        <f>SUM(D51:D52)</f>
        <v>1735600</v>
      </c>
      <c r="E50" s="156">
        <f>SUM(E51:E52)</f>
        <v>1618800.02</v>
      </c>
      <c r="F50" s="213">
        <f t="shared" si="0"/>
        <v>116799.97999999998</v>
      </c>
      <c r="G50" s="2"/>
      <c r="H50" s="2"/>
      <c r="I50" s="2"/>
      <c r="J50" s="2"/>
      <c r="K50" s="2"/>
      <c r="L50" s="2"/>
      <c r="M50" s="2"/>
      <c r="N50" s="2"/>
      <c r="O50" s="2"/>
    </row>
    <row r="51" spans="1:15" ht="79.5" customHeight="1">
      <c r="A51" s="34" t="s">
        <v>117</v>
      </c>
      <c r="B51" s="68" t="s">
        <v>66</v>
      </c>
      <c r="C51" s="82" t="s">
        <v>65</v>
      </c>
      <c r="D51" s="156">
        <v>1715600</v>
      </c>
      <c r="E51" s="156">
        <v>1618800.02</v>
      </c>
      <c r="F51" s="213">
        <f t="shared" si="0"/>
        <v>96799.97999999998</v>
      </c>
      <c r="G51" s="2"/>
      <c r="H51" s="12"/>
      <c r="I51" s="12"/>
      <c r="J51" s="2"/>
      <c r="K51" s="2"/>
      <c r="L51" s="2"/>
      <c r="M51" s="2"/>
      <c r="N51" s="2"/>
      <c r="O51" s="2"/>
    </row>
    <row r="52" spans="1:15" ht="81" customHeight="1">
      <c r="A52" s="34" t="s">
        <v>116</v>
      </c>
      <c r="B52" s="68" t="s">
        <v>64</v>
      </c>
      <c r="C52" s="82" t="s">
        <v>63</v>
      </c>
      <c r="D52" s="156">
        <v>20000</v>
      </c>
      <c r="E52" s="156"/>
      <c r="F52" s="213">
        <f t="shared" si="0"/>
        <v>20000</v>
      </c>
      <c r="G52" s="2"/>
      <c r="H52" s="2"/>
      <c r="I52" s="2"/>
      <c r="J52" s="2"/>
      <c r="K52" s="2"/>
      <c r="L52" s="2"/>
      <c r="M52" s="2"/>
      <c r="N52" s="2"/>
      <c r="O52" s="2"/>
    </row>
    <row r="53" spans="1:15" s="11" customFormat="1" ht="15.75" customHeight="1" hidden="1">
      <c r="A53" s="77" t="s">
        <v>62</v>
      </c>
      <c r="B53" s="65" t="s">
        <v>29</v>
      </c>
      <c r="C53" s="53" t="s">
        <v>61</v>
      </c>
      <c r="D53" s="155" t="str">
        <f>D54</f>
        <v>0</v>
      </c>
      <c r="E53" s="155" t="str">
        <f>E54</f>
        <v>0</v>
      </c>
      <c r="F53" s="214">
        <f t="shared" si="0"/>
        <v>0</v>
      </c>
      <c r="G53" s="2"/>
      <c r="H53" s="2"/>
      <c r="I53" s="2"/>
      <c r="J53" s="12"/>
      <c r="K53" s="12"/>
      <c r="L53" s="12"/>
      <c r="M53" s="12"/>
      <c r="N53" s="12"/>
      <c r="O53" s="12"/>
    </row>
    <row r="54" spans="1:15" s="11" customFormat="1" ht="16.5" hidden="1">
      <c r="A54" s="70" t="s">
        <v>60</v>
      </c>
      <c r="B54" s="68" t="s">
        <v>29</v>
      </c>
      <c r="C54" s="82" t="s">
        <v>59</v>
      </c>
      <c r="D54" s="215" t="str">
        <f>D55</f>
        <v>0</v>
      </c>
      <c r="E54" s="215" t="str">
        <f>E55</f>
        <v>0</v>
      </c>
      <c r="F54" s="214">
        <f t="shared" si="0"/>
        <v>0</v>
      </c>
      <c r="G54" s="2"/>
      <c r="H54" s="2"/>
      <c r="I54" s="2"/>
      <c r="J54" s="12"/>
      <c r="K54" s="12"/>
      <c r="L54" s="12"/>
      <c r="M54" s="12"/>
      <c r="N54" s="12"/>
      <c r="O54" s="12"/>
    </row>
    <row r="55" spans="1:15" ht="69" customHeight="1" hidden="1">
      <c r="A55" s="169" t="s">
        <v>58</v>
      </c>
      <c r="B55" s="68" t="s">
        <v>8</v>
      </c>
      <c r="C55" s="67" t="s">
        <v>57</v>
      </c>
      <c r="D55" s="156" t="s">
        <v>7</v>
      </c>
      <c r="E55" s="156" t="s">
        <v>7</v>
      </c>
      <c r="F55" s="214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</row>
    <row r="56" spans="1:15" ht="22.5" customHeight="1">
      <c r="A56" s="191" t="s">
        <v>62</v>
      </c>
      <c r="B56" s="65" t="s">
        <v>29</v>
      </c>
      <c r="C56" s="64" t="s">
        <v>61</v>
      </c>
      <c r="D56" s="156"/>
      <c r="E56" s="156">
        <f>E57+E59</f>
        <v>0</v>
      </c>
      <c r="F56" s="214"/>
      <c r="G56" s="2"/>
      <c r="H56" s="2"/>
      <c r="I56" s="2"/>
      <c r="J56" s="2"/>
      <c r="K56" s="2"/>
      <c r="L56" s="2"/>
      <c r="M56" s="2"/>
      <c r="N56" s="2"/>
      <c r="O56" s="2"/>
    </row>
    <row r="57" spans="1:15" ht="21.75" customHeight="1">
      <c r="A57" s="169" t="s">
        <v>445</v>
      </c>
      <c r="B57" s="68" t="s">
        <v>29</v>
      </c>
      <c r="C57" s="67" t="s">
        <v>431</v>
      </c>
      <c r="D57" s="156"/>
      <c r="E57" s="156">
        <f>E58</f>
        <v>-7167.69</v>
      </c>
      <c r="F57" s="214"/>
      <c r="G57" s="2"/>
      <c r="H57" s="2"/>
      <c r="I57" s="2"/>
      <c r="J57" s="2"/>
      <c r="K57" s="2"/>
      <c r="L57" s="2"/>
      <c r="M57" s="2"/>
      <c r="N57" s="2"/>
      <c r="O57" s="2"/>
    </row>
    <row r="58" spans="1:15" ht="71.25" customHeight="1">
      <c r="A58" s="169" t="s">
        <v>430</v>
      </c>
      <c r="B58" s="68" t="s">
        <v>8</v>
      </c>
      <c r="C58" s="67" t="s">
        <v>432</v>
      </c>
      <c r="D58" s="156"/>
      <c r="E58" s="156">
        <v>-7167.69</v>
      </c>
      <c r="F58" s="214"/>
      <c r="G58" s="2"/>
      <c r="H58" s="2"/>
      <c r="I58" s="2"/>
      <c r="J58" s="2"/>
      <c r="K58" s="2"/>
      <c r="L58" s="2"/>
      <c r="M58" s="2"/>
      <c r="N58" s="2"/>
      <c r="O58" s="2"/>
    </row>
    <row r="59" spans="1:15" ht="22.5" customHeight="1">
      <c r="A59" s="197" t="s">
        <v>60</v>
      </c>
      <c r="B59" s="68" t="s">
        <v>29</v>
      </c>
      <c r="C59" s="67" t="s">
        <v>446</v>
      </c>
      <c r="D59" s="156"/>
      <c r="E59" s="156">
        <f>E60</f>
        <v>7167.69</v>
      </c>
      <c r="F59" s="214"/>
      <c r="G59" s="2"/>
      <c r="H59" s="2"/>
      <c r="I59" s="2"/>
      <c r="J59" s="2"/>
      <c r="K59" s="2"/>
      <c r="L59" s="2"/>
      <c r="M59" s="2"/>
      <c r="N59" s="2"/>
      <c r="O59" s="2"/>
    </row>
    <row r="60" spans="1:15" ht="51" customHeight="1">
      <c r="A60" s="169" t="s">
        <v>444</v>
      </c>
      <c r="B60" s="68" t="s">
        <v>8</v>
      </c>
      <c r="C60" s="197" t="s">
        <v>447</v>
      </c>
      <c r="D60" s="156"/>
      <c r="E60" s="156">
        <v>7167.69</v>
      </c>
      <c r="F60" s="214"/>
      <c r="G60" s="2"/>
      <c r="H60" s="2"/>
      <c r="I60" s="2"/>
      <c r="J60" s="2"/>
      <c r="K60" s="2"/>
      <c r="L60" s="2"/>
      <c r="M60" s="2"/>
      <c r="N60" s="2"/>
      <c r="O60" s="2"/>
    </row>
    <row r="61" spans="1:15" s="8" customFormat="1" ht="21" customHeight="1">
      <c r="A61" s="77" t="s">
        <v>56</v>
      </c>
      <c r="B61" s="65" t="s">
        <v>29</v>
      </c>
      <c r="C61" s="53" t="s">
        <v>55</v>
      </c>
      <c r="D61" s="155">
        <f>D64+D67</f>
        <v>8703900</v>
      </c>
      <c r="E61" s="155">
        <f>E64+E67</f>
        <v>4237100</v>
      </c>
      <c r="F61" s="214">
        <f t="shared" si="0"/>
        <v>4466800</v>
      </c>
      <c r="G61" s="2"/>
      <c r="H61" s="10"/>
      <c r="I61" s="10"/>
      <c r="J61" s="9"/>
      <c r="K61" s="9"/>
      <c r="L61" s="9"/>
      <c r="M61" s="9"/>
      <c r="N61" s="9"/>
      <c r="O61" s="9"/>
    </row>
    <row r="62" spans="1:15" s="8" customFormat="1" ht="57.75" customHeight="1">
      <c r="A62" s="52" t="s">
        <v>54</v>
      </c>
      <c r="B62" s="84" t="s">
        <v>29</v>
      </c>
      <c r="C62" s="86" t="s">
        <v>110</v>
      </c>
      <c r="D62" s="216">
        <f>D63</f>
        <v>8703900</v>
      </c>
      <c r="E62" s="216">
        <f>E63</f>
        <v>4237100</v>
      </c>
      <c r="F62" s="213">
        <f t="shared" si="0"/>
        <v>4466800</v>
      </c>
      <c r="G62" s="2"/>
      <c r="H62" s="10"/>
      <c r="I62" s="10"/>
      <c r="J62" s="9"/>
      <c r="K62" s="9"/>
      <c r="L62" s="9"/>
      <c r="M62" s="9"/>
      <c r="N62" s="9"/>
      <c r="O62" s="9"/>
    </row>
    <row r="63" spans="1:15" s="8" customFormat="1" ht="38.25" customHeight="1">
      <c r="A63" s="52" t="s">
        <v>53</v>
      </c>
      <c r="B63" s="84" t="s">
        <v>29</v>
      </c>
      <c r="C63" s="86" t="s">
        <v>52</v>
      </c>
      <c r="D63" s="216">
        <f>D64+D67</f>
        <v>8703900</v>
      </c>
      <c r="E63" s="216">
        <f>E64+E67</f>
        <v>4237100</v>
      </c>
      <c r="F63" s="213">
        <f t="shared" si="0"/>
        <v>4466800</v>
      </c>
      <c r="G63" s="2"/>
      <c r="H63" s="10"/>
      <c r="I63" s="10"/>
      <c r="J63" s="9"/>
      <c r="K63" s="9"/>
      <c r="L63" s="9"/>
      <c r="M63" s="9"/>
      <c r="N63" s="9"/>
      <c r="O63" s="9"/>
    </row>
    <row r="64" spans="1:15" s="8" customFormat="1" ht="48" customHeight="1">
      <c r="A64" s="52" t="s">
        <v>51</v>
      </c>
      <c r="B64" s="84" t="s">
        <v>29</v>
      </c>
      <c r="C64" s="86" t="s">
        <v>50</v>
      </c>
      <c r="D64" s="216">
        <f>D65+D66</f>
        <v>2103600</v>
      </c>
      <c r="E64" s="156">
        <f>E65+E66</f>
        <v>1077100</v>
      </c>
      <c r="F64" s="213">
        <f t="shared" si="0"/>
        <v>1026500</v>
      </c>
      <c r="G64" s="2"/>
      <c r="H64" s="10"/>
      <c r="I64" s="10"/>
      <c r="J64" s="9"/>
      <c r="K64" s="9"/>
      <c r="L64" s="9"/>
      <c r="M64" s="9"/>
      <c r="N64" s="9"/>
      <c r="O64" s="9"/>
    </row>
    <row r="65" spans="1:15" s="8" customFormat="1" ht="85.5" customHeight="1">
      <c r="A65" s="52" t="s">
        <v>49</v>
      </c>
      <c r="B65" s="84" t="s">
        <v>8</v>
      </c>
      <c r="C65" s="86" t="s">
        <v>48</v>
      </c>
      <c r="D65" s="216">
        <v>2098300</v>
      </c>
      <c r="E65" s="156">
        <v>1071800</v>
      </c>
      <c r="F65" s="213">
        <f t="shared" si="0"/>
        <v>1026500</v>
      </c>
      <c r="G65" s="2"/>
      <c r="H65" s="10"/>
      <c r="I65" s="10"/>
      <c r="J65" s="9"/>
      <c r="K65" s="9"/>
      <c r="L65" s="9"/>
      <c r="M65" s="9"/>
      <c r="N65" s="9"/>
      <c r="O65" s="9"/>
    </row>
    <row r="66" spans="1:15" s="8" customFormat="1" ht="152.25" customHeight="1">
      <c r="A66" s="169" t="s">
        <v>47</v>
      </c>
      <c r="B66" s="84" t="s">
        <v>8</v>
      </c>
      <c r="C66" s="86" t="s">
        <v>46</v>
      </c>
      <c r="D66" s="216">
        <v>5300</v>
      </c>
      <c r="E66" s="216">
        <v>5300</v>
      </c>
      <c r="F66" s="213">
        <f>D66-E66</f>
        <v>0</v>
      </c>
      <c r="G66" s="2"/>
      <c r="H66" s="10"/>
      <c r="I66" s="10"/>
      <c r="J66" s="9"/>
      <c r="K66" s="9"/>
      <c r="L66" s="9"/>
      <c r="M66" s="9"/>
      <c r="N66" s="9"/>
      <c r="O66" s="9"/>
    </row>
    <row r="67" spans="1:15" s="8" customFormat="1" ht="89.25" customHeight="1">
      <c r="A67" s="52" t="s">
        <v>45</v>
      </c>
      <c r="B67" s="84" t="s">
        <v>29</v>
      </c>
      <c r="C67" s="86" t="s">
        <v>44</v>
      </c>
      <c r="D67" s="216">
        <f>D68</f>
        <v>6600300</v>
      </c>
      <c r="E67" s="216">
        <f>E68</f>
        <v>3160000</v>
      </c>
      <c r="F67" s="213">
        <f t="shared" si="0"/>
        <v>3440300</v>
      </c>
      <c r="G67" s="2"/>
      <c r="H67" s="10"/>
      <c r="I67" s="10"/>
      <c r="J67" s="9"/>
      <c r="K67" s="9"/>
      <c r="L67" s="9"/>
      <c r="M67" s="9"/>
      <c r="N67" s="9"/>
      <c r="O67" s="9"/>
    </row>
    <row r="68" spans="1:15" s="8" customFormat="1" ht="109.5" customHeight="1">
      <c r="A68" s="52" t="s">
        <v>43</v>
      </c>
      <c r="B68" s="84" t="s">
        <v>8</v>
      </c>
      <c r="C68" s="86" t="s">
        <v>42</v>
      </c>
      <c r="D68" s="216">
        <f>D69+D70</f>
        <v>6600300</v>
      </c>
      <c r="E68" s="216">
        <f>E69+E70</f>
        <v>3160000</v>
      </c>
      <c r="F68" s="213">
        <f t="shared" si="0"/>
        <v>3440300</v>
      </c>
      <c r="G68" s="2"/>
      <c r="H68" s="10"/>
      <c r="I68" s="10"/>
      <c r="J68" s="9"/>
      <c r="K68" s="9"/>
      <c r="L68" s="9"/>
      <c r="M68" s="9"/>
      <c r="N68" s="9"/>
      <c r="O68" s="9"/>
    </row>
    <row r="69" spans="1:15" s="8" customFormat="1" ht="66" customHeight="1">
      <c r="A69" s="52" t="s">
        <v>41</v>
      </c>
      <c r="B69" s="84" t="s">
        <v>8</v>
      </c>
      <c r="C69" s="86" t="s">
        <v>40</v>
      </c>
      <c r="D69" s="216">
        <v>4003800</v>
      </c>
      <c r="E69" s="215">
        <v>1960000</v>
      </c>
      <c r="F69" s="213">
        <f t="shared" si="0"/>
        <v>2043800</v>
      </c>
      <c r="G69" s="2"/>
      <c r="H69" s="10"/>
      <c r="I69" s="10"/>
      <c r="J69" s="9"/>
      <c r="K69" s="9"/>
      <c r="L69" s="9"/>
      <c r="M69" s="9"/>
      <c r="N69" s="9"/>
      <c r="O69" s="9"/>
    </row>
    <row r="70" spans="1:15" s="8" customFormat="1" ht="53.25" customHeight="1">
      <c r="A70" s="52" t="s">
        <v>39</v>
      </c>
      <c r="B70" s="84" t="s">
        <v>8</v>
      </c>
      <c r="C70" s="86" t="s">
        <v>38</v>
      </c>
      <c r="D70" s="216">
        <v>2596500</v>
      </c>
      <c r="E70" s="215">
        <v>1200000</v>
      </c>
      <c r="F70" s="213">
        <f t="shared" si="0"/>
        <v>1396500</v>
      </c>
      <c r="G70" s="2"/>
      <c r="H70" s="10"/>
      <c r="I70" s="10"/>
      <c r="J70" s="9"/>
      <c r="K70" s="9"/>
      <c r="L70" s="9"/>
      <c r="M70" s="9"/>
      <c r="N70" s="9"/>
      <c r="O70" s="9"/>
    </row>
    <row r="71" spans="1:15" s="8" customFormat="1" ht="87.75" customHeight="1">
      <c r="A71" s="219" t="s">
        <v>448</v>
      </c>
      <c r="B71" s="83" t="s">
        <v>29</v>
      </c>
      <c r="C71" s="85" t="s">
        <v>449</v>
      </c>
      <c r="D71" s="217"/>
      <c r="E71" s="218">
        <f>E72</f>
        <v>-7167.69</v>
      </c>
      <c r="F71" s="214"/>
      <c r="G71" s="2"/>
      <c r="H71" s="10"/>
      <c r="I71" s="10"/>
      <c r="J71" s="9"/>
      <c r="K71" s="9"/>
      <c r="L71" s="9"/>
      <c r="M71" s="9"/>
      <c r="N71" s="9"/>
      <c r="O71" s="9"/>
    </row>
    <row r="72" spans="1:15" s="8" customFormat="1" ht="99" customHeight="1">
      <c r="A72" s="201" t="s">
        <v>450</v>
      </c>
      <c r="B72" s="84" t="s">
        <v>29</v>
      </c>
      <c r="C72" s="202" t="s">
        <v>451</v>
      </c>
      <c r="D72" s="216"/>
      <c r="E72" s="215">
        <v>-7167.69</v>
      </c>
      <c r="F72" s="213"/>
      <c r="G72" s="2"/>
      <c r="H72" s="10"/>
      <c r="I72" s="10"/>
      <c r="J72" s="9"/>
      <c r="K72" s="9"/>
      <c r="L72" s="9"/>
      <c r="M72" s="9"/>
      <c r="N72" s="9"/>
      <c r="O72" s="9"/>
    </row>
    <row r="73" spans="1:8" s="167" customFormat="1" ht="20.25" customHeight="1">
      <c r="A73" s="162"/>
      <c r="B73" s="163"/>
      <c r="C73" s="164"/>
      <c r="D73" s="198"/>
      <c r="E73" s="199"/>
      <c r="F73" s="165"/>
      <c r="G73" s="166"/>
      <c r="H73" s="167" t="s">
        <v>37</v>
      </c>
    </row>
    <row r="74" spans="1:6" ht="69" customHeight="1">
      <c r="A74" s="48" t="s">
        <v>36</v>
      </c>
      <c r="B74" s="36" t="s">
        <v>348</v>
      </c>
      <c r="C74" s="54" t="s">
        <v>349</v>
      </c>
      <c r="D74" s="49" t="s">
        <v>315</v>
      </c>
      <c r="E74" s="130" t="s">
        <v>160</v>
      </c>
      <c r="F74" s="55" t="s">
        <v>392</v>
      </c>
    </row>
    <row r="75" spans="1:6" ht="16.5" customHeight="1">
      <c r="A75" s="87">
        <v>1</v>
      </c>
      <c r="B75" s="65" t="s">
        <v>269</v>
      </c>
      <c r="C75" s="87">
        <v>3</v>
      </c>
      <c r="D75" s="129">
        <v>4</v>
      </c>
      <c r="E75" s="129">
        <v>5</v>
      </c>
      <c r="F75" s="129">
        <v>6</v>
      </c>
    </row>
    <row r="76" spans="1:6" ht="25.5" customHeight="1">
      <c r="A76" s="77" t="s">
        <v>427</v>
      </c>
      <c r="B76" s="65"/>
      <c r="C76" s="87" t="s">
        <v>121</v>
      </c>
      <c r="D76" s="161">
        <f>D77+D180+D192+D197+D247+D253+D279+D294+D315</f>
        <v>57654300</v>
      </c>
      <c r="E76" s="161">
        <f>E77+E180+E192+E197+E247+E253+E279+E294+E315</f>
        <v>22758768.63</v>
      </c>
      <c r="F76" s="161">
        <f>D76-E76</f>
        <v>34895531.370000005</v>
      </c>
    </row>
    <row r="77" spans="1:6" ht="19.5" customHeight="1">
      <c r="A77" s="88" t="s">
        <v>34</v>
      </c>
      <c r="B77" s="65" t="s">
        <v>29</v>
      </c>
      <c r="C77" s="64" t="s">
        <v>177</v>
      </c>
      <c r="D77" s="136">
        <f>D78+D83++D101+D126+D143+D146</f>
        <v>30589200</v>
      </c>
      <c r="E77" s="136">
        <f>E78+E83++E101+E126+E143+E146</f>
        <v>11663941.88</v>
      </c>
      <c r="F77" s="161">
        <f>D77-E77</f>
        <v>18925258.119999997</v>
      </c>
    </row>
    <row r="78" spans="1:8" ht="51" customHeight="1">
      <c r="A78" s="175" t="s">
        <v>33</v>
      </c>
      <c r="B78" s="171" t="s">
        <v>26</v>
      </c>
      <c r="C78" s="126" t="s">
        <v>185</v>
      </c>
      <c r="D78" s="145">
        <f>D79</f>
        <v>1044200</v>
      </c>
      <c r="E78" s="145">
        <f>E79</f>
        <v>461333.3</v>
      </c>
      <c r="F78" s="145">
        <f>D78-E78</f>
        <v>582866.7</v>
      </c>
      <c r="G78" s="6"/>
      <c r="H78" s="6"/>
    </row>
    <row r="79" spans="1:8" ht="50.25" customHeight="1">
      <c r="A79" s="207" t="s">
        <v>483</v>
      </c>
      <c r="B79" s="65" t="s">
        <v>26</v>
      </c>
      <c r="C79" s="64" t="s">
        <v>178</v>
      </c>
      <c r="D79" s="136">
        <f>D80</f>
        <v>1044200</v>
      </c>
      <c r="E79" s="136">
        <f>E81+E82</f>
        <v>461333.3</v>
      </c>
      <c r="F79" s="159">
        <f>F81+F82</f>
        <v>582866.7</v>
      </c>
      <c r="G79" s="6"/>
      <c r="H79" s="95" t="s">
        <v>487</v>
      </c>
    </row>
    <row r="80" spans="1:8" ht="33.75" customHeight="1">
      <c r="A80" s="95" t="s">
        <v>487</v>
      </c>
      <c r="B80" s="65" t="s">
        <v>26</v>
      </c>
      <c r="C80" s="64" t="s">
        <v>489</v>
      </c>
      <c r="D80" s="136">
        <f>D81+D82</f>
        <v>1044200</v>
      </c>
      <c r="E80" s="136">
        <f>E81+E82</f>
        <v>461333.3</v>
      </c>
      <c r="F80" s="159">
        <f>F82+F83</f>
        <v>3714734.12</v>
      </c>
      <c r="G80" s="6"/>
      <c r="H80" s="208"/>
    </row>
    <row r="81" spans="1:8" ht="22.5" customHeight="1">
      <c r="A81" s="101" t="s">
        <v>175</v>
      </c>
      <c r="B81" s="68" t="s">
        <v>26</v>
      </c>
      <c r="C81" s="67" t="s">
        <v>179</v>
      </c>
      <c r="D81" s="139">
        <v>833800</v>
      </c>
      <c r="E81" s="139">
        <v>367902</v>
      </c>
      <c r="F81" s="139">
        <f aca="true" t="shared" si="1" ref="F81:F125">D81-E81</f>
        <v>465898</v>
      </c>
      <c r="G81" s="6"/>
      <c r="H81" s="6"/>
    </row>
    <row r="82" spans="1:8" ht="21" customHeight="1">
      <c r="A82" s="101" t="s">
        <v>176</v>
      </c>
      <c r="B82" s="68" t="s">
        <v>26</v>
      </c>
      <c r="C82" s="67" t="s">
        <v>180</v>
      </c>
      <c r="D82" s="139">
        <v>210400</v>
      </c>
      <c r="E82" s="139">
        <v>93431.3</v>
      </c>
      <c r="F82" s="139">
        <f t="shared" si="1"/>
        <v>116968.7</v>
      </c>
      <c r="G82" s="6"/>
      <c r="H82" s="7">
        <v>2230236.24</v>
      </c>
    </row>
    <row r="83" spans="1:9" ht="82.5" customHeight="1">
      <c r="A83" s="173" t="s">
        <v>118</v>
      </c>
      <c r="B83" s="171" t="s">
        <v>26</v>
      </c>
      <c r="C83" s="126" t="s">
        <v>186</v>
      </c>
      <c r="D83" s="145">
        <f>D84+D86+D90+D97+D99</f>
        <v>5317200</v>
      </c>
      <c r="E83" s="145">
        <f>E84+E86+E90+E97+E99</f>
        <v>1719434.5799999998</v>
      </c>
      <c r="F83" s="174">
        <f t="shared" si="1"/>
        <v>3597765.42</v>
      </c>
      <c r="G83" s="6">
        <f>D83+D78</f>
        <v>6361400</v>
      </c>
      <c r="H83" s="7">
        <f>E83+E79</f>
        <v>2180767.88</v>
      </c>
      <c r="I83" s="6">
        <f>H82-H83</f>
        <v>49468.360000000335</v>
      </c>
    </row>
    <row r="84" spans="1:8" ht="88.5" customHeight="1">
      <c r="A84" s="37" t="s">
        <v>456</v>
      </c>
      <c r="B84" s="65" t="s">
        <v>26</v>
      </c>
      <c r="C84" s="64" t="s">
        <v>484</v>
      </c>
      <c r="D84" s="136">
        <f>D85</f>
        <v>124200</v>
      </c>
      <c r="E84" s="136">
        <f>E85</f>
        <v>27600</v>
      </c>
      <c r="F84" s="159">
        <f t="shared" si="1"/>
        <v>96600</v>
      </c>
      <c r="G84" s="6"/>
      <c r="H84" s="6"/>
    </row>
    <row r="85" spans="1:8" ht="21" customHeight="1">
      <c r="A85" s="57" t="s">
        <v>187</v>
      </c>
      <c r="B85" s="68" t="s">
        <v>26</v>
      </c>
      <c r="C85" s="67" t="s">
        <v>485</v>
      </c>
      <c r="D85" s="139">
        <v>124200</v>
      </c>
      <c r="E85" s="139">
        <v>27600</v>
      </c>
      <c r="F85" s="160">
        <f t="shared" si="1"/>
        <v>96600</v>
      </c>
      <c r="G85" s="6"/>
      <c r="H85" s="6"/>
    </row>
    <row r="86" spans="1:8" ht="48.75" customHeight="1">
      <c r="A86" s="61" t="s">
        <v>483</v>
      </c>
      <c r="B86" s="65" t="s">
        <v>26</v>
      </c>
      <c r="C86" s="64" t="s">
        <v>181</v>
      </c>
      <c r="D86" s="136">
        <f>D87</f>
        <v>3332100</v>
      </c>
      <c r="E86" s="136">
        <f>E87</f>
        <v>1325284.3599999999</v>
      </c>
      <c r="F86" s="159">
        <f t="shared" si="1"/>
        <v>2006815.6400000001</v>
      </c>
      <c r="G86" s="6"/>
      <c r="H86" s="6"/>
    </row>
    <row r="87" spans="1:8" ht="39" customHeight="1">
      <c r="A87" s="95" t="s">
        <v>487</v>
      </c>
      <c r="B87" s="65" t="s">
        <v>26</v>
      </c>
      <c r="C87" s="64" t="s">
        <v>490</v>
      </c>
      <c r="D87" s="136">
        <f>D88+D89</f>
        <v>3332100</v>
      </c>
      <c r="E87" s="136">
        <f>E88+E89</f>
        <v>1325284.3599999999</v>
      </c>
      <c r="F87" s="159">
        <f t="shared" si="1"/>
        <v>2006815.6400000001</v>
      </c>
      <c r="G87" s="6"/>
      <c r="H87" s="6"/>
    </row>
    <row r="88" spans="1:8" ht="21.75" customHeight="1">
      <c r="A88" s="56" t="s">
        <v>175</v>
      </c>
      <c r="B88" s="68" t="s">
        <v>26</v>
      </c>
      <c r="C88" s="67" t="s">
        <v>182</v>
      </c>
      <c r="D88" s="139">
        <v>2560800</v>
      </c>
      <c r="E88" s="139">
        <v>1053338.89</v>
      </c>
      <c r="F88" s="160">
        <f t="shared" si="1"/>
        <v>1507461.11</v>
      </c>
      <c r="G88" s="6"/>
      <c r="H88" s="6"/>
    </row>
    <row r="89" spans="1:8" ht="18" customHeight="1">
      <c r="A89" s="56" t="s">
        <v>176</v>
      </c>
      <c r="B89" s="68" t="s">
        <v>26</v>
      </c>
      <c r="C89" s="67" t="s">
        <v>183</v>
      </c>
      <c r="D89" s="139">
        <v>771300</v>
      </c>
      <c r="E89" s="139">
        <v>271945.47</v>
      </c>
      <c r="F89" s="160">
        <f t="shared" si="1"/>
        <v>499354.53</v>
      </c>
      <c r="G89" s="6"/>
      <c r="H89" s="6"/>
    </row>
    <row r="90" spans="1:8" ht="46.5" customHeight="1">
      <c r="A90" s="102" t="s">
        <v>470</v>
      </c>
      <c r="B90" s="65" t="s">
        <v>26</v>
      </c>
      <c r="C90" s="64" t="s">
        <v>184</v>
      </c>
      <c r="D90" s="136">
        <f>SUM(D91:D96)</f>
        <v>1827900</v>
      </c>
      <c r="E90" s="136">
        <f>SUM(E91:E96)</f>
        <v>361707.22</v>
      </c>
      <c r="F90" s="136">
        <f t="shared" si="1"/>
        <v>1466192.78</v>
      </c>
      <c r="G90" s="6"/>
      <c r="H90" s="6"/>
    </row>
    <row r="91" spans="1:8" ht="18" customHeight="1">
      <c r="A91" s="38" t="s">
        <v>188</v>
      </c>
      <c r="B91" s="68" t="s">
        <v>26</v>
      </c>
      <c r="C91" s="67" t="s">
        <v>192</v>
      </c>
      <c r="D91" s="139">
        <v>279000</v>
      </c>
      <c r="E91" s="139">
        <v>120756.68</v>
      </c>
      <c r="F91" s="139">
        <f t="shared" si="1"/>
        <v>158243.32</v>
      </c>
      <c r="G91" s="6"/>
      <c r="H91" s="6"/>
    </row>
    <row r="92" spans="1:8" ht="18" customHeight="1">
      <c r="A92" s="38" t="s">
        <v>189</v>
      </c>
      <c r="B92" s="68" t="s">
        <v>26</v>
      </c>
      <c r="C92" s="67" t="s">
        <v>193</v>
      </c>
      <c r="D92" s="139">
        <v>483200</v>
      </c>
      <c r="E92" s="139">
        <v>138031.86</v>
      </c>
      <c r="F92" s="139">
        <f t="shared" si="1"/>
        <v>345168.14</v>
      </c>
      <c r="G92" s="6"/>
      <c r="H92" s="6"/>
    </row>
    <row r="93" spans="1:8" ht="18" customHeight="1">
      <c r="A93" s="38" t="s">
        <v>190</v>
      </c>
      <c r="B93" s="68" t="s">
        <v>26</v>
      </c>
      <c r="C93" s="67" t="s">
        <v>194</v>
      </c>
      <c r="D93" s="139">
        <v>440900</v>
      </c>
      <c r="E93" s="139">
        <v>47933.08</v>
      </c>
      <c r="F93" s="139">
        <f t="shared" si="1"/>
        <v>392966.92</v>
      </c>
      <c r="G93" s="6"/>
      <c r="H93" s="6"/>
    </row>
    <row r="94" spans="1:8" ht="18" customHeight="1">
      <c r="A94" s="38" t="s">
        <v>191</v>
      </c>
      <c r="B94" s="68" t="s">
        <v>26</v>
      </c>
      <c r="C94" s="67" t="s">
        <v>195</v>
      </c>
      <c r="D94" s="139">
        <v>363000</v>
      </c>
      <c r="E94" s="139">
        <v>17230.6</v>
      </c>
      <c r="F94" s="139">
        <f t="shared" si="1"/>
        <v>345769.4</v>
      </c>
      <c r="G94" s="6"/>
      <c r="H94" s="6"/>
    </row>
    <row r="95" spans="1:8" ht="18" customHeight="1">
      <c r="A95" s="38" t="s">
        <v>196</v>
      </c>
      <c r="B95" s="68" t="s">
        <v>26</v>
      </c>
      <c r="C95" s="67" t="s">
        <v>198</v>
      </c>
      <c r="D95" s="139">
        <v>100900</v>
      </c>
      <c r="E95" s="139"/>
      <c r="F95" s="139">
        <f t="shared" si="1"/>
        <v>100900</v>
      </c>
      <c r="G95" s="6"/>
      <c r="H95" s="6"/>
    </row>
    <row r="96" spans="1:8" ht="18" customHeight="1">
      <c r="A96" s="38" t="s">
        <v>197</v>
      </c>
      <c r="B96" s="68" t="s">
        <v>26</v>
      </c>
      <c r="C96" s="67" t="s">
        <v>199</v>
      </c>
      <c r="D96" s="139">
        <v>160900</v>
      </c>
      <c r="E96" s="139">
        <v>37755</v>
      </c>
      <c r="F96" s="139">
        <f t="shared" si="1"/>
        <v>123145</v>
      </c>
      <c r="G96" s="6"/>
      <c r="H96" s="6"/>
    </row>
    <row r="97" spans="1:8" ht="36" customHeight="1">
      <c r="A97" s="37" t="s">
        <v>200</v>
      </c>
      <c r="B97" s="65" t="s">
        <v>26</v>
      </c>
      <c r="C97" s="64" t="s">
        <v>203</v>
      </c>
      <c r="D97" s="136">
        <f>D98</f>
        <v>28000</v>
      </c>
      <c r="E97" s="136">
        <f>E98</f>
        <v>3777</v>
      </c>
      <c r="F97" s="136">
        <f t="shared" si="1"/>
        <v>24223</v>
      </c>
      <c r="G97" s="6"/>
      <c r="H97" s="6"/>
    </row>
    <row r="98" spans="1:8" ht="18" customHeight="1">
      <c r="A98" s="38" t="s">
        <v>202</v>
      </c>
      <c r="B98" s="68" t="s">
        <v>26</v>
      </c>
      <c r="C98" s="67" t="s">
        <v>201</v>
      </c>
      <c r="D98" s="139">
        <v>28000</v>
      </c>
      <c r="E98" s="139">
        <v>3777</v>
      </c>
      <c r="F98" s="139">
        <f t="shared" si="1"/>
        <v>24223</v>
      </c>
      <c r="G98" s="6"/>
      <c r="H98" s="6"/>
    </row>
    <row r="99" spans="1:8" ht="34.5" customHeight="1">
      <c r="A99" s="103" t="s">
        <v>204</v>
      </c>
      <c r="B99" s="65" t="s">
        <v>26</v>
      </c>
      <c r="C99" s="64" t="s">
        <v>205</v>
      </c>
      <c r="D99" s="136">
        <f>D100</f>
        <v>5000</v>
      </c>
      <c r="E99" s="136">
        <f>E100</f>
        <v>1066</v>
      </c>
      <c r="F99" s="136">
        <f t="shared" si="1"/>
        <v>3934</v>
      </c>
      <c r="G99" s="6"/>
      <c r="H99" s="6"/>
    </row>
    <row r="100" spans="1:8" ht="16.5" customHeight="1">
      <c r="A100" s="104" t="s">
        <v>202</v>
      </c>
      <c r="B100" s="68" t="s">
        <v>26</v>
      </c>
      <c r="C100" s="67" t="s">
        <v>206</v>
      </c>
      <c r="D100" s="139">
        <v>5000</v>
      </c>
      <c r="E100" s="139">
        <v>1066</v>
      </c>
      <c r="F100" s="139">
        <f t="shared" si="1"/>
        <v>3934</v>
      </c>
      <c r="G100" s="6"/>
      <c r="H100" s="6"/>
    </row>
    <row r="101" spans="1:8" ht="84.75" customHeight="1">
      <c r="A101" s="172" t="s">
        <v>119</v>
      </c>
      <c r="B101" s="171" t="s">
        <v>8</v>
      </c>
      <c r="C101" s="126" t="s">
        <v>207</v>
      </c>
      <c r="D101" s="145">
        <f>D102+D107</f>
        <v>12361800</v>
      </c>
      <c r="E101" s="145">
        <f>E102+E107</f>
        <v>5414138.180000001</v>
      </c>
      <c r="F101" s="145">
        <f t="shared" si="1"/>
        <v>6947661.819999999</v>
      </c>
      <c r="G101" s="6"/>
      <c r="H101" s="6"/>
    </row>
    <row r="102" spans="1:8" ht="81" customHeight="1">
      <c r="A102" s="63" t="s">
        <v>32</v>
      </c>
      <c r="B102" s="65" t="s">
        <v>8</v>
      </c>
      <c r="C102" s="64" t="s">
        <v>209</v>
      </c>
      <c r="D102" s="136">
        <f>D103</f>
        <v>1044200</v>
      </c>
      <c r="E102" s="136">
        <f>E103</f>
        <v>549546.15</v>
      </c>
      <c r="F102" s="136">
        <f t="shared" si="1"/>
        <v>494653.85</v>
      </c>
      <c r="G102" s="6"/>
      <c r="H102" s="6"/>
    </row>
    <row r="103" spans="1:8" ht="55.5" customHeight="1">
      <c r="A103" s="207" t="s">
        <v>483</v>
      </c>
      <c r="B103" s="65" t="s">
        <v>8</v>
      </c>
      <c r="C103" s="64" t="s">
        <v>208</v>
      </c>
      <c r="D103" s="136">
        <f>D104</f>
        <v>1044200</v>
      </c>
      <c r="E103" s="136">
        <f>E105+E106</f>
        <v>549546.15</v>
      </c>
      <c r="F103" s="136">
        <f t="shared" si="1"/>
        <v>494653.85</v>
      </c>
      <c r="G103" s="6"/>
      <c r="H103" s="6"/>
    </row>
    <row r="104" spans="1:8" ht="39" customHeight="1">
      <c r="A104" s="95" t="s">
        <v>487</v>
      </c>
      <c r="B104" s="65" t="s">
        <v>8</v>
      </c>
      <c r="C104" s="64" t="s">
        <v>492</v>
      </c>
      <c r="D104" s="136">
        <f>D105+D106</f>
        <v>1044200</v>
      </c>
      <c r="E104" s="136">
        <f>E105+E106</f>
        <v>549546.15</v>
      </c>
      <c r="F104" s="136">
        <f t="shared" si="1"/>
        <v>494653.85</v>
      </c>
      <c r="G104" s="6"/>
      <c r="H104" s="6"/>
    </row>
    <row r="105" spans="1:8" ht="20.25" customHeight="1">
      <c r="A105" s="56" t="s">
        <v>175</v>
      </c>
      <c r="B105" s="68" t="s">
        <v>8</v>
      </c>
      <c r="C105" s="67" t="s">
        <v>210</v>
      </c>
      <c r="D105" s="139">
        <v>833800</v>
      </c>
      <c r="E105" s="139">
        <v>423006.25</v>
      </c>
      <c r="F105" s="139">
        <f t="shared" si="1"/>
        <v>410793.75</v>
      </c>
      <c r="G105" s="6"/>
      <c r="H105" s="6"/>
    </row>
    <row r="106" spans="1:8" ht="21" customHeight="1">
      <c r="A106" s="56" t="s">
        <v>176</v>
      </c>
      <c r="B106" s="68" t="s">
        <v>8</v>
      </c>
      <c r="C106" s="67" t="s">
        <v>211</v>
      </c>
      <c r="D106" s="139">
        <v>210400</v>
      </c>
      <c r="E106" s="139">
        <v>126539.9</v>
      </c>
      <c r="F106" s="139">
        <f t="shared" si="1"/>
        <v>83860.1</v>
      </c>
      <c r="G106" s="6"/>
      <c r="H106" s="6"/>
    </row>
    <row r="107" spans="1:6" ht="86.25" customHeight="1">
      <c r="A107" s="35" t="s">
        <v>212</v>
      </c>
      <c r="B107" s="65" t="s">
        <v>8</v>
      </c>
      <c r="C107" s="64" t="s">
        <v>215</v>
      </c>
      <c r="D107" s="136">
        <f>D108+D112+D119+D121+D123</f>
        <v>11317600</v>
      </c>
      <c r="E107" s="136">
        <f>E108+E112+E119+E121+E123</f>
        <v>4864592.03</v>
      </c>
      <c r="F107" s="136">
        <f t="shared" si="1"/>
        <v>6453007.97</v>
      </c>
    </row>
    <row r="108" spans="1:6" ht="57" customHeight="1">
      <c r="A108" s="207" t="s">
        <v>483</v>
      </c>
      <c r="B108" s="65" t="s">
        <v>8</v>
      </c>
      <c r="C108" s="64" t="s">
        <v>218</v>
      </c>
      <c r="D108" s="136">
        <f>D109</f>
        <v>10007700</v>
      </c>
      <c r="E108" s="136">
        <f>E109</f>
        <v>4436998.09</v>
      </c>
      <c r="F108" s="136">
        <f t="shared" si="1"/>
        <v>5570701.91</v>
      </c>
    </row>
    <row r="109" spans="1:6" ht="34.5" customHeight="1">
      <c r="A109" s="95" t="s">
        <v>487</v>
      </c>
      <c r="B109" s="65" t="s">
        <v>8</v>
      </c>
      <c r="C109" s="64" t="s">
        <v>491</v>
      </c>
      <c r="D109" s="136">
        <f>D110+D111</f>
        <v>10007700</v>
      </c>
      <c r="E109" s="136">
        <f>E110+E111</f>
        <v>4436998.09</v>
      </c>
      <c r="F109" s="136">
        <f t="shared" si="1"/>
        <v>5570701.91</v>
      </c>
    </row>
    <row r="110" spans="1:6" ht="21.75" customHeight="1">
      <c r="A110" s="56" t="s">
        <v>175</v>
      </c>
      <c r="B110" s="68" t="s">
        <v>8</v>
      </c>
      <c r="C110" s="67" t="s">
        <v>216</v>
      </c>
      <c r="D110" s="139">
        <v>7709900</v>
      </c>
      <c r="E110" s="139">
        <v>3423559.51</v>
      </c>
      <c r="F110" s="139">
        <f t="shared" si="1"/>
        <v>4286340.49</v>
      </c>
    </row>
    <row r="111" spans="1:6" ht="22.5" customHeight="1">
      <c r="A111" s="56" t="s">
        <v>176</v>
      </c>
      <c r="B111" s="68" t="s">
        <v>8</v>
      </c>
      <c r="C111" s="67" t="s">
        <v>217</v>
      </c>
      <c r="D111" s="139">
        <v>2297800</v>
      </c>
      <c r="E111" s="139">
        <v>1013438.58</v>
      </c>
      <c r="F111" s="139">
        <f t="shared" si="1"/>
        <v>1284361.42</v>
      </c>
    </row>
    <row r="112" spans="1:6" ht="53.25" customHeight="1">
      <c r="A112" s="102" t="s">
        <v>470</v>
      </c>
      <c r="B112" s="65" t="s">
        <v>8</v>
      </c>
      <c r="C112" s="64" t="s">
        <v>214</v>
      </c>
      <c r="D112" s="136">
        <f>D113+D114+D115+D116+D117+D118</f>
        <v>1243600</v>
      </c>
      <c r="E112" s="136">
        <f>E113+E114+E115+E116+E117+E118</f>
        <v>420454.94</v>
      </c>
      <c r="F112" s="136">
        <f t="shared" si="1"/>
        <v>823145.06</v>
      </c>
    </row>
    <row r="113" spans="1:6" ht="19.5" customHeight="1">
      <c r="A113" s="38" t="s">
        <v>188</v>
      </c>
      <c r="B113" s="68" t="s">
        <v>8</v>
      </c>
      <c r="C113" s="67" t="s">
        <v>397</v>
      </c>
      <c r="D113" s="139">
        <v>127300</v>
      </c>
      <c r="E113" s="139">
        <v>40680.8</v>
      </c>
      <c r="F113" s="139">
        <f t="shared" si="1"/>
        <v>86619.2</v>
      </c>
    </row>
    <row r="114" spans="1:6" ht="19.5" customHeight="1">
      <c r="A114" s="38" t="s">
        <v>213</v>
      </c>
      <c r="B114" s="68" t="s">
        <v>8</v>
      </c>
      <c r="C114" s="67" t="s">
        <v>398</v>
      </c>
      <c r="D114" s="139">
        <v>9200</v>
      </c>
      <c r="E114" s="139">
        <v>1860</v>
      </c>
      <c r="F114" s="139">
        <f t="shared" si="1"/>
        <v>7340</v>
      </c>
    </row>
    <row r="115" spans="1:6" ht="19.5" customHeight="1">
      <c r="A115" s="38" t="s">
        <v>190</v>
      </c>
      <c r="B115" s="68" t="s">
        <v>8</v>
      </c>
      <c r="C115" s="67" t="s">
        <v>399</v>
      </c>
      <c r="D115" s="139">
        <v>112100</v>
      </c>
      <c r="E115" s="139">
        <v>26134</v>
      </c>
      <c r="F115" s="139">
        <f t="shared" si="1"/>
        <v>85966</v>
      </c>
    </row>
    <row r="116" spans="1:6" ht="18.75" customHeight="1">
      <c r="A116" s="38" t="s">
        <v>191</v>
      </c>
      <c r="B116" s="68" t="s">
        <v>8</v>
      </c>
      <c r="C116" s="67" t="s">
        <v>400</v>
      </c>
      <c r="D116" s="139">
        <v>610500</v>
      </c>
      <c r="E116" s="139">
        <v>185239.44</v>
      </c>
      <c r="F116" s="139">
        <f t="shared" si="1"/>
        <v>425260.56</v>
      </c>
    </row>
    <row r="117" spans="1:6" ht="19.5" customHeight="1">
      <c r="A117" s="38" t="s">
        <v>196</v>
      </c>
      <c r="B117" s="68" t="s">
        <v>8</v>
      </c>
      <c r="C117" s="67" t="s">
        <v>401</v>
      </c>
      <c r="D117" s="139">
        <v>73500</v>
      </c>
      <c r="E117" s="139"/>
      <c r="F117" s="139">
        <f t="shared" si="1"/>
        <v>73500</v>
      </c>
    </row>
    <row r="118" spans="1:6" ht="24" customHeight="1">
      <c r="A118" s="38" t="s">
        <v>197</v>
      </c>
      <c r="B118" s="68" t="s">
        <v>8</v>
      </c>
      <c r="C118" s="67" t="s">
        <v>402</v>
      </c>
      <c r="D118" s="139">
        <v>311000</v>
      </c>
      <c r="E118" s="139">
        <v>166540.7</v>
      </c>
      <c r="F118" s="139">
        <f t="shared" si="1"/>
        <v>144459.3</v>
      </c>
    </row>
    <row r="119" spans="1:6" ht="36" customHeight="1">
      <c r="A119" s="60" t="s">
        <v>200</v>
      </c>
      <c r="B119" s="65" t="s">
        <v>8</v>
      </c>
      <c r="C119" s="64" t="s">
        <v>219</v>
      </c>
      <c r="D119" s="136">
        <f>D120</f>
        <v>56000</v>
      </c>
      <c r="E119" s="136">
        <f>E120</f>
        <v>5914</v>
      </c>
      <c r="F119" s="136">
        <f t="shared" si="1"/>
        <v>50086</v>
      </c>
    </row>
    <row r="120" spans="1:6" ht="19.5" customHeight="1">
      <c r="A120" s="43" t="s">
        <v>202</v>
      </c>
      <c r="B120" s="68" t="s">
        <v>8</v>
      </c>
      <c r="C120" s="67" t="s">
        <v>220</v>
      </c>
      <c r="D120" s="139">
        <v>56000</v>
      </c>
      <c r="E120" s="139">
        <v>5914</v>
      </c>
      <c r="F120" s="139">
        <f t="shared" si="1"/>
        <v>50086</v>
      </c>
    </row>
    <row r="121" spans="1:6" ht="35.25" customHeight="1">
      <c r="A121" s="103" t="s">
        <v>204</v>
      </c>
      <c r="B121" s="65" t="s">
        <v>8</v>
      </c>
      <c r="C121" s="64" t="s">
        <v>221</v>
      </c>
      <c r="D121" s="136">
        <f>D122</f>
        <v>5000</v>
      </c>
      <c r="E121" s="136">
        <f>E122</f>
        <v>1225</v>
      </c>
      <c r="F121" s="136">
        <f t="shared" si="1"/>
        <v>3775</v>
      </c>
    </row>
    <row r="122" spans="1:6" ht="21.75" customHeight="1">
      <c r="A122" s="104" t="s">
        <v>202</v>
      </c>
      <c r="B122" s="68" t="s">
        <v>8</v>
      </c>
      <c r="C122" s="67" t="s">
        <v>222</v>
      </c>
      <c r="D122" s="139">
        <v>5000</v>
      </c>
      <c r="E122" s="139">
        <v>1225</v>
      </c>
      <c r="F122" s="139">
        <f t="shared" si="1"/>
        <v>3775</v>
      </c>
    </row>
    <row r="123" spans="1:6" ht="87" customHeight="1">
      <c r="A123" s="44" t="s">
        <v>31</v>
      </c>
      <c r="B123" s="65" t="s">
        <v>8</v>
      </c>
      <c r="C123" s="64" t="s">
        <v>469</v>
      </c>
      <c r="D123" s="136">
        <f>D125</f>
        <v>5300</v>
      </c>
      <c r="E123" s="136">
        <f>E125</f>
        <v>0</v>
      </c>
      <c r="F123" s="136">
        <f t="shared" si="1"/>
        <v>5300</v>
      </c>
    </row>
    <row r="124" spans="1:6" ht="52.5" customHeight="1">
      <c r="A124" s="207" t="s">
        <v>470</v>
      </c>
      <c r="B124" s="65" t="s">
        <v>8</v>
      </c>
      <c r="C124" s="64" t="s">
        <v>468</v>
      </c>
      <c r="D124" s="136">
        <f>D125</f>
        <v>5300</v>
      </c>
      <c r="E124" s="136"/>
      <c r="F124" s="136">
        <f t="shared" si="1"/>
        <v>5300</v>
      </c>
    </row>
    <row r="125" spans="1:6" ht="23.25" customHeight="1">
      <c r="A125" s="42" t="s">
        <v>197</v>
      </c>
      <c r="B125" s="68" t="s">
        <v>8</v>
      </c>
      <c r="C125" s="67" t="s">
        <v>467</v>
      </c>
      <c r="D125" s="139">
        <v>5300</v>
      </c>
      <c r="E125" s="139"/>
      <c r="F125" s="139">
        <f t="shared" si="1"/>
        <v>5300</v>
      </c>
    </row>
    <row r="126" spans="1:6" ht="36" customHeight="1">
      <c r="A126" s="203" t="s">
        <v>452</v>
      </c>
      <c r="B126" s="65" t="s">
        <v>516</v>
      </c>
      <c r="C126" s="64" t="s">
        <v>453</v>
      </c>
      <c r="D126" s="136">
        <f>D127+D134</f>
        <v>2649100</v>
      </c>
      <c r="E126" s="136">
        <f>E127</f>
        <v>13132</v>
      </c>
      <c r="F126" s="136">
        <f>D126-E126</f>
        <v>2635968</v>
      </c>
    </row>
    <row r="127" spans="1:6" ht="64.5" customHeight="1">
      <c r="A127" s="204" t="s">
        <v>454</v>
      </c>
      <c r="B127" s="65" t="s">
        <v>516</v>
      </c>
      <c r="C127" s="64" t="s">
        <v>455</v>
      </c>
      <c r="D127" s="136">
        <f>D132+D128</f>
        <v>921800</v>
      </c>
      <c r="E127" s="136">
        <f>E128</f>
        <v>13132</v>
      </c>
      <c r="F127" s="136">
        <f aca="true" t="shared" si="2" ref="F127:F145">D127-E127</f>
        <v>908668</v>
      </c>
    </row>
    <row r="128" spans="1:6" ht="49.5" customHeight="1">
      <c r="A128" s="207" t="s">
        <v>483</v>
      </c>
      <c r="B128" s="65" t="s">
        <v>516</v>
      </c>
      <c r="C128" s="64" t="s">
        <v>455</v>
      </c>
      <c r="D128" s="136">
        <f>D129</f>
        <v>531800</v>
      </c>
      <c r="E128" s="136">
        <f>E129</f>
        <v>13132</v>
      </c>
      <c r="F128" s="136">
        <f t="shared" si="2"/>
        <v>518668</v>
      </c>
    </row>
    <row r="129" spans="1:6" ht="33.75" customHeight="1">
      <c r="A129" s="95" t="s">
        <v>487</v>
      </c>
      <c r="B129" s="65" t="s">
        <v>516</v>
      </c>
      <c r="C129" s="64" t="s">
        <v>455</v>
      </c>
      <c r="D129" s="136">
        <f>D130+D131</f>
        <v>531800</v>
      </c>
      <c r="E129" s="136">
        <f>E130+E131</f>
        <v>13132</v>
      </c>
      <c r="F129" s="136">
        <f t="shared" si="2"/>
        <v>518668</v>
      </c>
    </row>
    <row r="130" spans="1:6" ht="22.5" customHeight="1">
      <c r="A130" s="56" t="s">
        <v>175</v>
      </c>
      <c r="B130" s="68" t="s">
        <v>516</v>
      </c>
      <c r="C130" s="67" t="s">
        <v>517</v>
      </c>
      <c r="D130" s="139">
        <v>408400</v>
      </c>
      <c r="E130" s="139">
        <v>13132</v>
      </c>
      <c r="F130" s="139">
        <f t="shared" si="2"/>
        <v>395268</v>
      </c>
    </row>
    <row r="131" spans="1:6" ht="22.5" customHeight="1">
      <c r="A131" s="56" t="s">
        <v>176</v>
      </c>
      <c r="B131" s="68" t="s">
        <v>516</v>
      </c>
      <c r="C131" s="67" t="s">
        <v>518</v>
      </c>
      <c r="D131" s="139">
        <v>123400</v>
      </c>
      <c r="E131" s="139"/>
      <c r="F131" s="139">
        <f t="shared" si="2"/>
        <v>123400</v>
      </c>
    </row>
    <row r="132" spans="1:6" ht="84.75" customHeight="1">
      <c r="A132" s="205" t="s">
        <v>456</v>
      </c>
      <c r="B132" s="65" t="s">
        <v>516</v>
      </c>
      <c r="C132" s="64" t="s">
        <v>519</v>
      </c>
      <c r="D132" s="136">
        <f>D133</f>
        <v>390000</v>
      </c>
      <c r="E132" s="136"/>
      <c r="F132" s="136">
        <f t="shared" si="2"/>
        <v>390000</v>
      </c>
    </row>
    <row r="133" spans="1:6" ht="16.5" customHeight="1">
      <c r="A133" s="38" t="s">
        <v>191</v>
      </c>
      <c r="B133" s="68" t="s">
        <v>516</v>
      </c>
      <c r="C133" s="67" t="s">
        <v>520</v>
      </c>
      <c r="D133" s="139">
        <v>390000</v>
      </c>
      <c r="E133" s="139"/>
      <c r="F133" s="139">
        <f t="shared" si="2"/>
        <v>390000</v>
      </c>
    </row>
    <row r="134" spans="1:6" ht="39" customHeight="1">
      <c r="A134" s="206" t="s">
        <v>457</v>
      </c>
      <c r="B134" s="65" t="s">
        <v>516</v>
      </c>
      <c r="C134" s="64" t="s">
        <v>458</v>
      </c>
      <c r="D134" s="136">
        <f>D135+D137+D141</f>
        <v>1727300</v>
      </c>
      <c r="E134" s="136"/>
      <c r="F134" s="136">
        <f t="shared" si="2"/>
        <v>1727300</v>
      </c>
    </row>
    <row r="135" spans="1:6" ht="87.75" customHeight="1">
      <c r="A135" s="205" t="s">
        <v>456</v>
      </c>
      <c r="B135" s="65" t="s">
        <v>516</v>
      </c>
      <c r="C135" s="64" t="s">
        <v>459</v>
      </c>
      <c r="D135" s="136">
        <f>D136</f>
        <v>1358000</v>
      </c>
      <c r="E135" s="136"/>
      <c r="F135" s="136">
        <f t="shared" si="2"/>
        <v>1358000</v>
      </c>
    </row>
    <row r="136" spans="1:6" ht="16.5" customHeight="1">
      <c r="A136" s="38" t="s">
        <v>191</v>
      </c>
      <c r="B136" s="68" t="s">
        <v>516</v>
      </c>
      <c r="C136" s="67" t="s">
        <v>460</v>
      </c>
      <c r="D136" s="139">
        <v>1358000</v>
      </c>
      <c r="E136" s="139"/>
      <c r="F136" s="136">
        <f t="shared" si="2"/>
        <v>1358000</v>
      </c>
    </row>
    <row r="137" spans="1:6" ht="34.5" customHeight="1">
      <c r="A137" s="45" t="s">
        <v>461</v>
      </c>
      <c r="B137" s="65" t="s">
        <v>516</v>
      </c>
      <c r="C137" s="64" t="s">
        <v>462</v>
      </c>
      <c r="D137" s="136">
        <f>D138+D139+D140</f>
        <v>368800</v>
      </c>
      <c r="E137" s="136"/>
      <c r="F137" s="136">
        <f t="shared" si="2"/>
        <v>368800</v>
      </c>
    </row>
    <row r="138" spans="1:6" ht="16.5" customHeight="1">
      <c r="A138" s="38" t="s">
        <v>355</v>
      </c>
      <c r="B138" s="68" t="s">
        <v>516</v>
      </c>
      <c r="C138" s="67" t="s">
        <v>463</v>
      </c>
      <c r="D138" s="139">
        <v>60000</v>
      </c>
      <c r="E138" s="139"/>
      <c r="F138" s="139">
        <f t="shared" si="2"/>
        <v>60000</v>
      </c>
    </row>
    <row r="139" spans="1:6" ht="16.5" customHeight="1">
      <c r="A139" s="38" t="s">
        <v>191</v>
      </c>
      <c r="B139" s="68" t="s">
        <v>516</v>
      </c>
      <c r="C139" s="67" t="s">
        <v>464</v>
      </c>
      <c r="D139" s="139">
        <v>258800</v>
      </c>
      <c r="E139" s="139"/>
      <c r="F139" s="139">
        <f t="shared" si="2"/>
        <v>258800</v>
      </c>
    </row>
    <row r="140" spans="1:6" ht="16.5" customHeight="1">
      <c r="A140" s="104" t="s">
        <v>197</v>
      </c>
      <c r="B140" s="68" t="s">
        <v>516</v>
      </c>
      <c r="C140" s="67" t="s">
        <v>465</v>
      </c>
      <c r="D140" s="139">
        <v>50000</v>
      </c>
      <c r="E140" s="139"/>
      <c r="F140" s="139">
        <f t="shared" si="2"/>
        <v>50000</v>
      </c>
    </row>
    <row r="141" spans="1:6" ht="33" customHeight="1">
      <c r="A141" s="105" t="s">
        <v>204</v>
      </c>
      <c r="B141" s="65" t="s">
        <v>516</v>
      </c>
      <c r="C141" s="64" t="s">
        <v>466</v>
      </c>
      <c r="D141" s="136">
        <f>D142</f>
        <v>500</v>
      </c>
      <c r="E141" s="136"/>
      <c r="F141" s="136">
        <f t="shared" si="2"/>
        <v>500</v>
      </c>
    </row>
    <row r="142" spans="1:6" ht="19.5" customHeight="1">
      <c r="A142" s="106" t="s">
        <v>202</v>
      </c>
      <c r="B142" s="68" t="s">
        <v>516</v>
      </c>
      <c r="C142" s="67" t="s">
        <v>466</v>
      </c>
      <c r="D142" s="139">
        <v>500</v>
      </c>
      <c r="E142" s="139"/>
      <c r="F142" s="139">
        <f t="shared" si="2"/>
        <v>500</v>
      </c>
    </row>
    <row r="143" spans="1:6" ht="19.5" customHeight="1">
      <c r="A143" s="60" t="s">
        <v>128</v>
      </c>
      <c r="B143" s="65" t="s">
        <v>8</v>
      </c>
      <c r="C143" s="64" t="s">
        <v>405</v>
      </c>
      <c r="D143" s="136">
        <f>D144</f>
        <v>60000</v>
      </c>
      <c r="E143" s="136"/>
      <c r="F143" s="136">
        <f t="shared" si="2"/>
        <v>60000</v>
      </c>
    </row>
    <row r="144" spans="1:6" ht="19.5" customHeight="1">
      <c r="A144" s="70" t="s">
        <v>510</v>
      </c>
      <c r="B144" s="68" t="s">
        <v>8</v>
      </c>
      <c r="C144" s="67" t="s">
        <v>224</v>
      </c>
      <c r="D144" s="139">
        <f>D145</f>
        <v>60000</v>
      </c>
      <c r="E144" s="139"/>
      <c r="F144" s="139">
        <f t="shared" si="2"/>
        <v>60000</v>
      </c>
    </row>
    <row r="145" spans="1:6" ht="19.5" customHeight="1">
      <c r="A145" s="71" t="s">
        <v>202</v>
      </c>
      <c r="B145" s="68" t="s">
        <v>8</v>
      </c>
      <c r="C145" s="67" t="s">
        <v>223</v>
      </c>
      <c r="D145" s="139">
        <v>60000</v>
      </c>
      <c r="E145" s="139"/>
      <c r="F145" s="139">
        <f t="shared" si="2"/>
        <v>60000</v>
      </c>
    </row>
    <row r="146" spans="1:8" ht="21.75" customHeight="1">
      <c r="A146" s="170" t="s">
        <v>30</v>
      </c>
      <c r="B146" s="171" t="s">
        <v>8</v>
      </c>
      <c r="C146" s="126" t="s">
        <v>225</v>
      </c>
      <c r="D146" s="145">
        <f>D148+D150+D153+D156+D172+D177</f>
        <v>9156900</v>
      </c>
      <c r="E146" s="145">
        <f>E148+E150+E153+E156+E172+E177</f>
        <v>4055903.82</v>
      </c>
      <c r="F146" s="145">
        <f>D146-E146</f>
        <v>5100996.18</v>
      </c>
      <c r="G146" s="6" t="e">
        <f>D146-D153+D180+D183+#REF!+#REF!+D234+#REF!</f>
        <v>#REF!</v>
      </c>
      <c r="H146" s="6" t="e">
        <f>E146-E153+E180+E183+#REF!+#REF!+E234+#REF!</f>
        <v>#REF!</v>
      </c>
    </row>
    <row r="147" spans="1:8" ht="116.25" customHeight="1">
      <c r="A147" s="72" t="s">
        <v>93</v>
      </c>
      <c r="B147" s="65" t="s">
        <v>8</v>
      </c>
      <c r="C147" s="65" t="s">
        <v>403</v>
      </c>
      <c r="D147" s="161">
        <f>D148</f>
        <v>355400</v>
      </c>
      <c r="E147" s="161">
        <f>E148</f>
        <v>166000</v>
      </c>
      <c r="F147" s="136">
        <f>D147-E147</f>
        <v>189400</v>
      </c>
      <c r="G147" s="6"/>
      <c r="H147" s="6"/>
    </row>
    <row r="148" spans="1:8" ht="57" customHeight="1">
      <c r="A148" s="60" t="s">
        <v>509</v>
      </c>
      <c r="B148" s="65" t="s">
        <v>8</v>
      </c>
      <c r="C148" s="64" t="s">
        <v>226</v>
      </c>
      <c r="D148" s="136">
        <f>D149</f>
        <v>355400</v>
      </c>
      <c r="E148" s="136">
        <f>E149</f>
        <v>166000</v>
      </c>
      <c r="F148" s="136">
        <f aca="true" t="shared" si="3" ref="F148:F176">D148-E148</f>
        <v>189400</v>
      </c>
      <c r="G148" s="6"/>
      <c r="H148" s="6"/>
    </row>
    <row r="149" spans="1:6" ht="51.75" customHeight="1">
      <c r="A149" s="58" t="s">
        <v>227</v>
      </c>
      <c r="B149" s="68" t="s">
        <v>8</v>
      </c>
      <c r="C149" s="68" t="s">
        <v>228</v>
      </c>
      <c r="D149" s="158">
        <v>355400</v>
      </c>
      <c r="E149" s="158">
        <v>166000</v>
      </c>
      <c r="F149" s="139">
        <f t="shared" si="3"/>
        <v>189400</v>
      </c>
    </row>
    <row r="150" spans="1:6" ht="30.75" customHeight="1">
      <c r="A150" s="72" t="s">
        <v>156</v>
      </c>
      <c r="B150" s="65" t="s">
        <v>8</v>
      </c>
      <c r="C150" s="65" t="s">
        <v>511</v>
      </c>
      <c r="D150" s="161">
        <f>D151</f>
        <v>100000</v>
      </c>
      <c r="E150" s="161">
        <f>E151</f>
        <v>0</v>
      </c>
      <c r="F150" s="136">
        <f t="shared" si="3"/>
        <v>100000</v>
      </c>
    </row>
    <row r="151" spans="1:6" ht="50.25" customHeight="1">
      <c r="A151" s="102" t="s">
        <v>470</v>
      </c>
      <c r="B151" s="65" t="s">
        <v>8</v>
      </c>
      <c r="C151" s="65" t="s">
        <v>434</v>
      </c>
      <c r="D151" s="161">
        <f>D152</f>
        <v>100000</v>
      </c>
      <c r="E151" s="161">
        <f>E152</f>
        <v>0</v>
      </c>
      <c r="F151" s="136">
        <f t="shared" si="3"/>
        <v>100000</v>
      </c>
    </row>
    <row r="152" spans="1:6" ht="22.5" customHeight="1">
      <c r="A152" s="58" t="s">
        <v>191</v>
      </c>
      <c r="B152" s="68" t="s">
        <v>8</v>
      </c>
      <c r="C152" s="68" t="s">
        <v>433</v>
      </c>
      <c r="D152" s="158">
        <v>100000</v>
      </c>
      <c r="E152" s="158"/>
      <c r="F152" s="136">
        <f t="shared" si="3"/>
        <v>100000</v>
      </c>
    </row>
    <row r="153" spans="1:6" ht="69" customHeight="1">
      <c r="A153" s="105" t="s">
        <v>229</v>
      </c>
      <c r="B153" s="65" t="s">
        <v>26</v>
      </c>
      <c r="C153" s="65" t="s">
        <v>404</v>
      </c>
      <c r="D153" s="161">
        <f>D154</f>
        <v>72000</v>
      </c>
      <c r="E153" s="161">
        <f>E154</f>
        <v>36000</v>
      </c>
      <c r="F153" s="136">
        <f t="shared" si="3"/>
        <v>36000</v>
      </c>
    </row>
    <row r="154" spans="1:6" ht="34.5" customHeight="1">
      <c r="A154" s="106" t="s">
        <v>204</v>
      </c>
      <c r="B154" s="68" t="s">
        <v>26</v>
      </c>
      <c r="C154" s="68" t="s">
        <v>231</v>
      </c>
      <c r="D154" s="158">
        <f>D155</f>
        <v>72000</v>
      </c>
      <c r="E154" s="158">
        <f>E155</f>
        <v>36000</v>
      </c>
      <c r="F154" s="139">
        <f t="shared" si="3"/>
        <v>36000</v>
      </c>
    </row>
    <row r="155" spans="1:6" ht="20.25" customHeight="1">
      <c r="A155" s="106" t="s">
        <v>202</v>
      </c>
      <c r="B155" s="68" t="s">
        <v>26</v>
      </c>
      <c r="C155" s="68" t="s">
        <v>230</v>
      </c>
      <c r="D155" s="158">
        <v>72000</v>
      </c>
      <c r="E155" s="139">
        <v>36000</v>
      </c>
      <c r="F155" s="139">
        <f t="shared" si="3"/>
        <v>36000</v>
      </c>
    </row>
    <row r="156" spans="1:6" ht="84" customHeight="1">
      <c r="A156" s="59" t="str">
        <f>'[2]Кассовый план  спр.№1'!$B$210</f>
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</c>
      <c r="B156" s="65" t="s">
        <v>8</v>
      </c>
      <c r="C156" s="64" t="s">
        <v>243</v>
      </c>
      <c r="D156" s="136">
        <f>D157+D161+D168+D170</f>
        <v>8559500</v>
      </c>
      <c r="E156" s="136">
        <f>E157+E161+E168+E170</f>
        <v>3853903.82</v>
      </c>
      <c r="F156" s="136">
        <f t="shared" si="3"/>
        <v>4705596.18</v>
      </c>
    </row>
    <row r="157" spans="1:6" ht="49.5" customHeight="1">
      <c r="A157" s="63" t="s">
        <v>486</v>
      </c>
      <c r="B157" s="65" t="s">
        <v>8</v>
      </c>
      <c r="C157" s="64" t="s">
        <v>232</v>
      </c>
      <c r="D157" s="136">
        <f>D158</f>
        <v>8216500</v>
      </c>
      <c r="E157" s="136">
        <f>E158</f>
        <v>3832172.53</v>
      </c>
      <c r="F157" s="136">
        <f t="shared" si="3"/>
        <v>4384327.470000001</v>
      </c>
    </row>
    <row r="158" spans="1:6" ht="33" customHeight="1">
      <c r="A158" s="95" t="s">
        <v>487</v>
      </c>
      <c r="B158" s="65" t="s">
        <v>8</v>
      </c>
      <c r="C158" s="64" t="s">
        <v>493</v>
      </c>
      <c r="D158" s="136">
        <f>D159+D160</f>
        <v>8216500</v>
      </c>
      <c r="E158" s="136">
        <f>E159+E160</f>
        <v>3832172.53</v>
      </c>
      <c r="F158" s="136">
        <f t="shared" si="3"/>
        <v>4384327.470000001</v>
      </c>
    </row>
    <row r="159" spans="1:6" ht="18" customHeight="1">
      <c r="A159" s="56" t="s">
        <v>175</v>
      </c>
      <c r="B159" s="68" t="s">
        <v>8</v>
      </c>
      <c r="C159" s="67" t="s">
        <v>233</v>
      </c>
      <c r="D159" s="139">
        <v>6310700</v>
      </c>
      <c r="E159" s="139">
        <v>2956492.32</v>
      </c>
      <c r="F159" s="139">
        <f t="shared" si="3"/>
        <v>3354207.68</v>
      </c>
    </row>
    <row r="160" spans="1:6" ht="18" customHeight="1">
      <c r="A160" s="56" t="s">
        <v>176</v>
      </c>
      <c r="B160" s="68" t="s">
        <v>8</v>
      </c>
      <c r="C160" s="67" t="s">
        <v>234</v>
      </c>
      <c r="D160" s="139">
        <v>1905800</v>
      </c>
      <c r="E160" s="139">
        <v>875680.21</v>
      </c>
      <c r="F160" s="139">
        <f t="shared" si="3"/>
        <v>1030119.79</v>
      </c>
    </row>
    <row r="161" spans="1:6" ht="53.25" customHeight="1">
      <c r="A161" s="102" t="s">
        <v>470</v>
      </c>
      <c r="B161" s="65" t="s">
        <v>8</v>
      </c>
      <c r="C161" s="64" t="s">
        <v>235</v>
      </c>
      <c r="D161" s="136">
        <f>D162+D163+D164+D165+D166+D167</f>
        <v>337900</v>
      </c>
      <c r="E161" s="136">
        <f>E162+E163+E164+E167+E165+E166</f>
        <v>21731.29</v>
      </c>
      <c r="F161" s="136">
        <f t="shared" si="3"/>
        <v>316168.71</v>
      </c>
    </row>
    <row r="162" spans="1:6" ht="18" customHeight="1">
      <c r="A162" s="43" t="s">
        <v>188</v>
      </c>
      <c r="B162" s="68" t="s">
        <v>8</v>
      </c>
      <c r="C162" s="67" t="s">
        <v>236</v>
      </c>
      <c r="D162" s="139">
        <v>26600</v>
      </c>
      <c r="E162" s="139">
        <v>11500</v>
      </c>
      <c r="F162" s="139">
        <f t="shared" si="3"/>
        <v>15100</v>
      </c>
    </row>
    <row r="163" spans="1:6" ht="20.25" customHeight="1">
      <c r="A163" s="43" t="s">
        <v>238</v>
      </c>
      <c r="B163" s="68" t="s">
        <v>8</v>
      </c>
      <c r="C163" s="67" t="s">
        <v>237</v>
      </c>
      <c r="D163" s="139">
        <v>1000</v>
      </c>
      <c r="E163" s="139">
        <v>210</v>
      </c>
      <c r="F163" s="139">
        <f t="shared" si="3"/>
        <v>790</v>
      </c>
    </row>
    <row r="164" spans="1:6" ht="22.5" customHeight="1">
      <c r="A164" s="43" t="s">
        <v>190</v>
      </c>
      <c r="B164" s="68" t="s">
        <v>8</v>
      </c>
      <c r="C164" s="67" t="s">
        <v>239</v>
      </c>
      <c r="D164" s="139">
        <v>147700</v>
      </c>
      <c r="E164" s="139"/>
      <c r="F164" s="139">
        <f t="shared" si="3"/>
        <v>147700</v>
      </c>
    </row>
    <row r="165" spans="1:6" ht="19.5" customHeight="1">
      <c r="A165" s="43" t="s">
        <v>191</v>
      </c>
      <c r="B165" s="68" t="s">
        <v>8</v>
      </c>
      <c r="C165" s="67" t="s">
        <v>240</v>
      </c>
      <c r="D165" s="139">
        <v>98500</v>
      </c>
      <c r="E165" s="139"/>
      <c r="F165" s="139">
        <f t="shared" si="3"/>
        <v>98500</v>
      </c>
    </row>
    <row r="166" spans="1:6" ht="21" customHeight="1">
      <c r="A166" s="43" t="s">
        <v>196</v>
      </c>
      <c r="B166" s="68" t="s">
        <v>8</v>
      </c>
      <c r="C166" s="67" t="s">
        <v>241</v>
      </c>
      <c r="D166" s="139">
        <v>24500</v>
      </c>
      <c r="E166" s="139"/>
      <c r="F166" s="139">
        <f t="shared" si="3"/>
        <v>24500</v>
      </c>
    </row>
    <row r="167" spans="1:6" ht="21" customHeight="1">
      <c r="A167" s="43" t="s">
        <v>197</v>
      </c>
      <c r="B167" s="68" t="s">
        <v>8</v>
      </c>
      <c r="C167" s="67" t="s">
        <v>242</v>
      </c>
      <c r="D167" s="139">
        <v>39600</v>
      </c>
      <c r="E167" s="139">
        <v>10021.29</v>
      </c>
      <c r="F167" s="139">
        <f t="shared" si="3"/>
        <v>29578.71</v>
      </c>
    </row>
    <row r="168" spans="1:6" ht="36" customHeight="1">
      <c r="A168" s="60" t="s">
        <v>200</v>
      </c>
      <c r="B168" s="65" t="s">
        <v>8</v>
      </c>
      <c r="C168" s="64" t="s">
        <v>435</v>
      </c>
      <c r="D168" s="136">
        <f>D169</f>
        <v>5000</v>
      </c>
      <c r="E168" s="136"/>
      <c r="F168" s="136">
        <f t="shared" si="3"/>
        <v>5000</v>
      </c>
    </row>
    <row r="169" spans="1:6" ht="21" customHeight="1">
      <c r="A169" s="43" t="s">
        <v>202</v>
      </c>
      <c r="B169" s="68" t="s">
        <v>8</v>
      </c>
      <c r="C169" s="67" t="s">
        <v>421</v>
      </c>
      <c r="D169" s="139">
        <v>5000</v>
      </c>
      <c r="E169" s="139"/>
      <c r="F169" s="139">
        <f t="shared" si="3"/>
        <v>5000</v>
      </c>
    </row>
    <row r="170" spans="1:6" ht="36" customHeight="1">
      <c r="A170" s="103" t="s">
        <v>204</v>
      </c>
      <c r="B170" s="65" t="s">
        <v>8</v>
      </c>
      <c r="C170" s="64" t="s">
        <v>436</v>
      </c>
      <c r="D170" s="136">
        <f>D171</f>
        <v>100</v>
      </c>
      <c r="E170" s="136">
        <f>E171</f>
        <v>0</v>
      </c>
      <c r="F170" s="136">
        <f t="shared" si="3"/>
        <v>100</v>
      </c>
    </row>
    <row r="171" spans="1:6" ht="15" customHeight="1">
      <c r="A171" s="104" t="s">
        <v>202</v>
      </c>
      <c r="B171" s="68" t="s">
        <v>8</v>
      </c>
      <c r="C171" s="67" t="s">
        <v>422</v>
      </c>
      <c r="D171" s="139">
        <v>100</v>
      </c>
      <c r="E171" s="139"/>
      <c r="F171" s="139">
        <f t="shared" si="3"/>
        <v>100</v>
      </c>
    </row>
    <row r="172" spans="1:7" ht="70.5" customHeight="1">
      <c r="A172" s="73" t="s">
        <v>28</v>
      </c>
      <c r="B172" s="65" t="s">
        <v>8</v>
      </c>
      <c r="C172" s="64" t="s">
        <v>245</v>
      </c>
      <c r="D172" s="136">
        <f>D175</f>
        <v>20000</v>
      </c>
      <c r="E172" s="136">
        <f>E175</f>
        <v>0</v>
      </c>
      <c r="F172" s="136">
        <f t="shared" si="3"/>
        <v>20000</v>
      </c>
      <c r="G172" s="7" t="e">
        <f>D172+#REF!+#REF!+D181+D197+D247+D253+D279</f>
        <v>#REF!</v>
      </c>
    </row>
    <row r="173" spans="1:6" ht="50.25" customHeight="1" hidden="1">
      <c r="A173" s="93" t="s">
        <v>25</v>
      </c>
      <c r="B173" s="65" t="s">
        <v>8</v>
      </c>
      <c r="C173" s="64" t="s">
        <v>123</v>
      </c>
      <c r="D173" s="136">
        <v>0</v>
      </c>
      <c r="E173" s="136"/>
      <c r="F173" s="136">
        <f t="shared" si="3"/>
        <v>0</v>
      </c>
    </row>
    <row r="174" spans="1:6" ht="145.5" customHeight="1" hidden="1">
      <c r="A174" s="39" t="s">
        <v>11</v>
      </c>
      <c r="B174" s="65" t="s">
        <v>8</v>
      </c>
      <c r="C174" s="64" t="s">
        <v>124</v>
      </c>
      <c r="D174" s="136" t="s">
        <v>27</v>
      </c>
      <c r="E174" s="136"/>
      <c r="F174" s="136" t="e">
        <f t="shared" si="3"/>
        <v>#VALUE!</v>
      </c>
    </row>
    <row r="175" spans="1:6" ht="57" customHeight="1">
      <c r="A175" s="102" t="s">
        <v>470</v>
      </c>
      <c r="B175" s="65" t="s">
        <v>8</v>
      </c>
      <c r="C175" s="64" t="s">
        <v>246</v>
      </c>
      <c r="D175" s="136">
        <f>D176</f>
        <v>20000</v>
      </c>
      <c r="E175" s="136">
        <f>E176</f>
        <v>0</v>
      </c>
      <c r="F175" s="136">
        <f t="shared" si="3"/>
        <v>20000</v>
      </c>
    </row>
    <row r="176" spans="1:6" ht="24" customHeight="1">
      <c r="A176" s="43" t="s">
        <v>191</v>
      </c>
      <c r="B176" s="68" t="s">
        <v>8</v>
      </c>
      <c r="C176" s="67" t="s">
        <v>247</v>
      </c>
      <c r="D176" s="139">
        <v>20000</v>
      </c>
      <c r="E176" s="139"/>
      <c r="F176" s="139">
        <f t="shared" si="3"/>
        <v>20000</v>
      </c>
    </row>
    <row r="177" spans="1:6" ht="192.75" customHeight="1">
      <c r="A177" s="39" t="s">
        <v>11</v>
      </c>
      <c r="B177" s="65" t="s">
        <v>8</v>
      </c>
      <c r="C177" s="64" t="s">
        <v>471</v>
      </c>
      <c r="D177" s="136">
        <f>D178</f>
        <v>50000</v>
      </c>
      <c r="E177" s="136"/>
      <c r="F177" s="136">
        <f>D177-E177</f>
        <v>50000</v>
      </c>
    </row>
    <row r="178" spans="1:6" ht="59.25" customHeight="1">
      <c r="A178" s="102" t="s">
        <v>470</v>
      </c>
      <c r="B178" s="65" t="s">
        <v>8</v>
      </c>
      <c r="C178" s="64" t="s">
        <v>472</v>
      </c>
      <c r="D178" s="136">
        <f>D179</f>
        <v>50000</v>
      </c>
      <c r="E178" s="136"/>
      <c r="F178" s="136">
        <f>D178-E178</f>
        <v>50000</v>
      </c>
    </row>
    <row r="179" spans="1:6" ht="25.5" customHeight="1">
      <c r="A179" s="43" t="s">
        <v>191</v>
      </c>
      <c r="B179" s="68" t="s">
        <v>8</v>
      </c>
      <c r="C179" s="67" t="s">
        <v>473</v>
      </c>
      <c r="D179" s="139">
        <v>50000</v>
      </c>
      <c r="E179" s="139"/>
      <c r="F179" s="139">
        <f>D179-E179</f>
        <v>50000</v>
      </c>
    </row>
    <row r="180" spans="1:6" ht="35.25" customHeight="1">
      <c r="A180" s="186" t="s">
        <v>24</v>
      </c>
      <c r="B180" s="171" t="s">
        <v>8</v>
      </c>
      <c r="C180" s="126" t="s">
        <v>249</v>
      </c>
      <c r="D180" s="145">
        <f>D182</f>
        <v>50000</v>
      </c>
      <c r="E180" s="145">
        <f>E181</f>
        <v>1919.71</v>
      </c>
      <c r="F180" s="187">
        <f>F181</f>
        <v>48080.29</v>
      </c>
    </row>
    <row r="181" spans="1:6" ht="66">
      <c r="A181" s="39" t="s">
        <v>125</v>
      </c>
      <c r="B181" s="65" t="s">
        <v>8</v>
      </c>
      <c r="C181" s="64" t="s">
        <v>250</v>
      </c>
      <c r="D181" s="136">
        <f>D182</f>
        <v>50000</v>
      </c>
      <c r="E181" s="136">
        <f>E182</f>
        <v>1919.71</v>
      </c>
      <c r="F181" s="136">
        <f>F182</f>
        <v>48080.29</v>
      </c>
    </row>
    <row r="182" spans="1:6" ht="187.5" customHeight="1">
      <c r="A182" s="94" t="s">
        <v>23</v>
      </c>
      <c r="B182" s="65" t="s">
        <v>8</v>
      </c>
      <c r="C182" s="64" t="s">
        <v>406</v>
      </c>
      <c r="D182" s="136">
        <f>D188</f>
        <v>50000</v>
      </c>
      <c r="E182" s="136">
        <f>E188</f>
        <v>1919.71</v>
      </c>
      <c r="F182" s="136">
        <f>D182-E182</f>
        <v>48080.29</v>
      </c>
    </row>
    <row r="183" spans="1:6" ht="23.25" customHeight="1" hidden="1">
      <c r="A183" s="35" t="s">
        <v>22</v>
      </c>
      <c r="B183" s="65" t="s">
        <v>8</v>
      </c>
      <c r="C183" s="64" t="s">
        <v>126</v>
      </c>
      <c r="D183" s="136" t="s">
        <v>157</v>
      </c>
      <c r="E183" s="136"/>
      <c r="F183" s="136">
        <f aca="true" t="shared" si="4" ref="F183:F196">D183-E183</f>
        <v>0</v>
      </c>
    </row>
    <row r="184" spans="1:6" ht="18" customHeight="1" hidden="1">
      <c r="A184" s="40" t="s">
        <v>139</v>
      </c>
      <c r="B184" s="65" t="s">
        <v>8</v>
      </c>
      <c r="C184" s="64" t="s">
        <v>142</v>
      </c>
      <c r="D184" s="136" t="str">
        <f>D185</f>
        <v>0,0</v>
      </c>
      <c r="E184" s="136"/>
      <c r="F184" s="136">
        <f t="shared" si="4"/>
        <v>0</v>
      </c>
    </row>
    <row r="185" spans="1:6" ht="77.25" customHeight="1" hidden="1">
      <c r="A185" s="40" t="s">
        <v>140</v>
      </c>
      <c r="B185" s="65" t="s">
        <v>8</v>
      </c>
      <c r="C185" s="64" t="s">
        <v>141</v>
      </c>
      <c r="D185" s="136" t="s">
        <v>157</v>
      </c>
      <c r="E185" s="136"/>
      <c r="F185" s="136">
        <f t="shared" si="4"/>
        <v>0</v>
      </c>
    </row>
    <row r="186" spans="1:6" ht="32.25" customHeight="1" hidden="1">
      <c r="A186" s="60" t="s">
        <v>21</v>
      </c>
      <c r="B186" s="65" t="s">
        <v>8</v>
      </c>
      <c r="C186" s="64" t="s">
        <v>127</v>
      </c>
      <c r="D186" s="136" t="str">
        <f>D187</f>
        <v>0,0</v>
      </c>
      <c r="E186" s="136"/>
      <c r="F186" s="136">
        <f t="shared" si="4"/>
        <v>0</v>
      </c>
    </row>
    <row r="187" spans="1:6" ht="95.25" customHeight="1" hidden="1">
      <c r="A187" s="40" t="s">
        <v>130</v>
      </c>
      <c r="B187" s="65" t="s">
        <v>8</v>
      </c>
      <c r="C187" s="64" t="s">
        <v>129</v>
      </c>
      <c r="D187" s="136" t="s">
        <v>157</v>
      </c>
      <c r="E187" s="136"/>
      <c r="F187" s="136">
        <f t="shared" si="4"/>
        <v>0</v>
      </c>
    </row>
    <row r="188" spans="1:6" ht="56.25" customHeight="1">
      <c r="A188" s="40" t="s">
        <v>470</v>
      </c>
      <c r="B188" s="90" t="s">
        <v>8</v>
      </c>
      <c r="C188" s="64" t="s">
        <v>251</v>
      </c>
      <c r="D188" s="136">
        <f>D189+D190+D191</f>
        <v>50000</v>
      </c>
      <c r="E188" s="136">
        <f>E189+E190+E191</f>
        <v>1919.71</v>
      </c>
      <c r="F188" s="136">
        <f t="shared" si="4"/>
        <v>48080.29</v>
      </c>
    </row>
    <row r="189" spans="1:6" ht="18.75" customHeight="1">
      <c r="A189" s="41" t="s">
        <v>191</v>
      </c>
      <c r="B189" s="91" t="s">
        <v>8</v>
      </c>
      <c r="C189" s="67" t="s">
        <v>252</v>
      </c>
      <c r="D189" s="139">
        <v>10000</v>
      </c>
      <c r="E189" s="139"/>
      <c r="F189" s="139">
        <f t="shared" si="4"/>
        <v>10000</v>
      </c>
    </row>
    <row r="190" spans="1:6" ht="15.75" customHeight="1">
      <c r="A190" s="41" t="s">
        <v>248</v>
      </c>
      <c r="B190" s="91" t="s">
        <v>8</v>
      </c>
      <c r="C190" s="67" t="s">
        <v>253</v>
      </c>
      <c r="D190" s="139">
        <v>35000</v>
      </c>
      <c r="E190" s="139"/>
      <c r="F190" s="139">
        <f t="shared" si="4"/>
        <v>35000</v>
      </c>
    </row>
    <row r="191" spans="1:6" ht="21" customHeight="1">
      <c r="A191" s="41" t="s">
        <v>197</v>
      </c>
      <c r="B191" s="91" t="s">
        <v>8</v>
      </c>
      <c r="C191" s="67" t="s">
        <v>254</v>
      </c>
      <c r="D191" s="139">
        <v>5000</v>
      </c>
      <c r="E191" s="139">
        <v>1919.71</v>
      </c>
      <c r="F191" s="139">
        <f t="shared" si="4"/>
        <v>3080.29</v>
      </c>
    </row>
    <row r="192" spans="1:6" ht="22.5" customHeight="1">
      <c r="A192" s="189" t="s">
        <v>22</v>
      </c>
      <c r="B192" s="188" t="s">
        <v>8</v>
      </c>
      <c r="C192" s="188" t="s">
        <v>255</v>
      </c>
      <c r="D192" s="145">
        <f aca="true" t="shared" si="5" ref="D192:E195">D193</f>
        <v>100000</v>
      </c>
      <c r="E192" s="145">
        <f t="shared" si="5"/>
        <v>0</v>
      </c>
      <c r="F192" s="145">
        <f>D192-E192</f>
        <v>100000</v>
      </c>
    </row>
    <row r="193" spans="1:6" ht="18" customHeight="1">
      <c r="A193" s="40" t="s">
        <v>139</v>
      </c>
      <c r="B193" s="46" t="s">
        <v>8</v>
      </c>
      <c r="C193" s="47" t="s">
        <v>256</v>
      </c>
      <c r="D193" s="136">
        <f t="shared" si="5"/>
        <v>100000</v>
      </c>
      <c r="E193" s="136">
        <f t="shared" si="5"/>
        <v>0</v>
      </c>
      <c r="F193" s="136">
        <f t="shared" si="4"/>
        <v>100000</v>
      </c>
    </row>
    <row r="194" spans="1:6" ht="70.5" customHeight="1">
      <c r="A194" s="40" t="s">
        <v>257</v>
      </c>
      <c r="B194" s="65" t="s">
        <v>8</v>
      </c>
      <c r="C194" s="64" t="s">
        <v>258</v>
      </c>
      <c r="D194" s="136">
        <f t="shared" si="5"/>
        <v>100000</v>
      </c>
      <c r="E194" s="136">
        <f t="shared" si="5"/>
        <v>0</v>
      </c>
      <c r="F194" s="136">
        <f t="shared" si="4"/>
        <v>100000</v>
      </c>
    </row>
    <row r="195" spans="1:6" ht="69" customHeight="1">
      <c r="A195" s="95" t="s">
        <v>512</v>
      </c>
      <c r="B195" s="68" t="s">
        <v>8</v>
      </c>
      <c r="C195" s="64" t="s">
        <v>259</v>
      </c>
      <c r="D195" s="136">
        <f t="shared" si="5"/>
        <v>100000</v>
      </c>
      <c r="E195" s="136">
        <f t="shared" si="5"/>
        <v>0</v>
      </c>
      <c r="F195" s="136">
        <f t="shared" si="4"/>
        <v>100000</v>
      </c>
    </row>
    <row r="196" spans="1:6" ht="48" customHeight="1">
      <c r="A196" s="96" t="s">
        <v>227</v>
      </c>
      <c r="B196" s="68" t="s">
        <v>8</v>
      </c>
      <c r="C196" s="67" t="s">
        <v>260</v>
      </c>
      <c r="D196" s="139">
        <v>100000</v>
      </c>
      <c r="E196" s="139"/>
      <c r="F196" s="136">
        <f t="shared" si="4"/>
        <v>100000</v>
      </c>
    </row>
    <row r="197" spans="1:6" ht="18" customHeight="1">
      <c r="A197" s="124" t="s">
        <v>20</v>
      </c>
      <c r="B197" s="125" t="s">
        <v>8</v>
      </c>
      <c r="C197" s="126" t="s">
        <v>296</v>
      </c>
      <c r="D197" s="145">
        <f>D198</f>
        <v>12679700</v>
      </c>
      <c r="E197" s="145">
        <f>E198</f>
        <v>4186483.41</v>
      </c>
      <c r="F197" s="145">
        <f>D197-E197</f>
        <v>8493216.59</v>
      </c>
    </row>
    <row r="198" spans="1:6" ht="19.5" customHeight="1">
      <c r="A198" s="40" t="s">
        <v>261</v>
      </c>
      <c r="B198" s="46" t="s">
        <v>8</v>
      </c>
      <c r="C198" s="64" t="s">
        <v>295</v>
      </c>
      <c r="D198" s="136">
        <f>D199+D204+D208+D212+D215+D227+D233+D236+D239+D242</f>
        <v>12679700</v>
      </c>
      <c r="E198" s="136">
        <f>E199+E204+E208+E215+E220+E224+E227+E233+E236+E239+E242</f>
        <v>4186483.41</v>
      </c>
      <c r="F198" s="136">
        <f>D198-E198</f>
        <v>8493216.59</v>
      </c>
    </row>
    <row r="199" spans="1:7" ht="32.25" customHeight="1">
      <c r="A199" s="45" t="s">
        <v>169</v>
      </c>
      <c r="B199" s="46" t="s">
        <v>8</v>
      </c>
      <c r="C199" s="53" t="s">
        <v>407</v>
      </c>
      <c r="D199" s="136">
        <f>D200</f>
        <v>313700</v>
      </c>
      <c r="E199" s="136">
        <f>E200</f>
        <v>92841</v>
      </c>
      <c r="F199" s="136">
        <f aca="true" t="shared" si="6" ref="F199:F211">D199-E199</f>
        <v>220859</v>
      </c>
      <c r="G199" s="7"/>
    </row>
    <row r="200" spans="1:7" ht="58.5" customHeight="1">
      <c r="A200" s="102" t="s">
        <v>470</v>
      </c>
      <c r="B200" s="107" t="s">
        <v>8</v>
      </c>
      <c r="C200" s="53" t="s">
        <v>298</v>
      </c>
      <c r="D200" s="136">
        <f>SUM(D201:D203)</f>
        <v>313700</v>
      </c>
      <c r="E200" s="136">
        <f>SUM(E201:E203)</f>
        <v>92841</v>
      </c>
      <c r="F200" s="136">
        <f t="shared" si="6"/>
        <v>220859</v>
      </c>
      <c r="G200" s="7"/>
    </row>
    <row r="201" spans="1:7" ht="19.5" customHeight="1">
      <c r="A201" s="104" t="s">
        <v>190</v>
      </c>
      <c r="B201" s="109" t="s">
        <v>8</v>
      </c>
      <c r="C201" s="82" t="s">
        <v>299</v>
      </c>
      <c r="D201" s="139">
        <v>0</v>
      </c>
      <c r="E201" s="139"/>
      <c r="F201" s="139">
        <f t="shared" si="6"/>
        <v>0</v>
      </c>
      <c r="G201" s="7"/>
    </row>
    <row r="202" spans="1:7" ht="19.5" customHeight="1">
      <c r="A202" s="110" t="s">
        <v>248</v>
      </c>
      <c r="B202" s="109" t="s">
        <v>8</v>
      </c>
      <c r="C202" s="82" t="s">
        <v>300</v>
      </c>
      <c r="D202" s="139">
        <v>309500</v>
      </c>
      <c r="E202" s="139">
        <v>92841</v>
      </c>
      <c r="F202" s="139">
        <f t="shared" si="6"/>
        <v>216659</v>
      </c>
      <c r="G202" s="7"/>
    </row>
    <row r="203" spans="1:7" ht="19.5" customHeight="1">
      <c r="A203" s="104" t="s">
        <v>197</v>
      </c>
      <c r="B203" s="109" t="s">
        <v>8</v>
      </c>
      <c r="C203" s="82" t="s">
        <v>297</v>
      </c>
      <c r="D203" s="139">
        <v>4200</v>
      </c>
      <c r="E203" s="139"/>
      <c r="F203" s="139">
        <f t="shared" si="6"/>
        <v>4200</v>
      </c>
      <c r="G203" s="7"/>
    </row>
    <row r="204" spans="1:7" ht="52.5" customHeight="1">
      <c r="A204" s="45" t="s">
        <v>262</v>
      </c>
      <c r="B204" s="47" t="s">
        <v>8</v>
      </c>
      <c r="C204" s="53" t="s">
        <v>408</v>
      </c>
      <c r="D204" s="136">
        <f>D205</f>
        <v>320000</v>
      </c>
      <c r="E204" s="136">
        <f>E205</f>
        <v>222468.84</v>
      </c>
      <c r="F204" s="136">
        <f t="shared" si="6"/>
        <v>97531.16</v>
      </c>
      <c r="G204" s="7"/>
    </row>
    <row r="205" spans="1:7" ht="35.25" customHeight="1">
      <c r="A205" s="102" t="s">
        <v>244</v>
      </c>
      <c r="B205" s="108" t="s">
        <v>8</v>
      </c>
      <c r="C205" s="53" t="s">
        <v>301</v>
      </c>
      <c r="D205" s="136">
        <f>D206+D207</f>
        <v>320000</v>
      </c>
      <c r="E205" s="136">
        <f>E206+E207</f>
        <v>222468.84</v>
      </c>
      <c r="F205" s="136">
        <f t="shared" si="6"/>
        <v>97531.16</v>
      </c>
      <c r="G205" s="7"/>
    </row>
    <row r="206" spans="1:7" ht="19.5" customHeight="1">
      <c r="A206" s="104" t="s">
        <v>248</v>
      </c>
      <c r="B206" s="109" t="s">
        <v>8</v>
      </c>
      <c r="C206" s="82" t="s">
        <v>302</v>
      </c>
      <c r="D206" s="139">
        <v>320000</v>
      </c>
      <c r="E206" s="139">
        <v>222468.84</v>
      </c>
      <c r="F206" s="139">
        <f t="shared" si="6"/>
        <v>97531.16</v>
      </c>
      <c r="G206" s="7"/>
    </row>
    <row r="207" spans="1:7" ht="19.5" customHeight="1">
      <c r="A207" s="104" t="s">
        <v>197</v>
      </c>
      <c r="B207" s="109" t="s">
        <v>8</v>
      </c>
      <c r="C207" s="82" t="s">
        <v>303</v>
      </c>
      <c r="D207" s="139">
        <v>0</v>
      </c>
      <c r="E207" s="139"/>
      <c r="F207" s="139">
        <f t="shared" si="6"/>
        <v>0</v>
      </c>
      <c r="G207" s="7"/>
    </row>
    <row r="208" spans="1:7" ht="30.75" customHeight="1">
      <c r="A208" s="45" t="s">
        <v>263</v>
      </c>
      <c r="B208" s="46" t="s">
        <v>8</v>
      </c>
      <c r="C208" s="53" t="s">
        <v>409</v>
      </c>
      <c r="D208" s="136">
        <f>D209</f>
        <v>19900</v>
      </c>
      <c r="E208" s="136">
        <f>E209</f>
        <v>0</v>
      </c>
      <c r="F208" s="136">
        <f t="shared" si="6"/>
        <v>19900</v>
      </c>
      <c r="G208" s="7"/>
    </row>
    <row r="209" spans="1:7" ht="46.5" customHeight="1">
      <c r="A209" s="103" t="s">
        <v>470</v>
      </c>
      <c r="B209" s="108" t="s">
        <v>8</v>
      </c>
      <c r="C209" s="53" t="s">
        <v>306</v>
      </c>
      <c r="D209" s="136">
        <f>D210+D211</f>
        <v>19900</v>
      </c>
      <c r="E209" s="136">
        <f>E210+E211</f>
        <v>0</v>
      </c>
      <c r="F209" s="136">
        <f t="shared" si="6"/>
        <v>19900</v>
      </c>
      <c r="G209" s="7"/>
    </row>
    <row r="210" spans="1:6" ht="15.75" customHeight="1">
      <c r="A210" s="104" t="s">
        <v>190</v>
      </c>
      <c r="B210" s="109" t="s">
        <v>8</v>
      </c>
      <c r="C210" s="82" t="s">
        <v>305</v>
      </c>
      <c r="D210" s="139">
        <v>19900</v>
      </c>
      <c r="E210" s="139"/>
      <c r="F210" s="139">
        <f t="shared" si="6"/>
        <v>19900</v>
      </c>
    </row>
    <row r="211" spans="1:6" ht="15.75" customHeight="1">
      <c r="A211" s="104" t="s">
        <v>197</v>
      </c>
      <c r="B211" s="109" t="s">
        <v>8</v>
      </c>
      <c r="C211" s="82" t="s">
        <v>304</v>
      </c>
      <c r="D211" s="139">
        <v>0</v>
      </c>
      <c r="E211" s="139"/>
      <c r="F211" s="139">
        <f t="shared" si="6"/>
        <v>0</v>
      </c>
    </row>
    <row r="212" spans="1:6" ht="35.25" customHeight="1">
      <c r="A212" s="45" t="s">
        <v>474</v>
      </c>
      <c r="B212" s="108" t="s">
        <v>8</v>
      </c>
      <c r="C212" s="53" t="s">
        <v>475</v>
      </c>
      <c r="D212" s="136">
        <f>D213</f>
        <v>65000</v>
      </c>
      <c r="E212" s="136"/>
      <c r="F212" s="136">
        <f>D212-E212</f>
        <v>65000</v>
      </c>
    </row>
    <row r="213" spans="1:6" ht="57" customHeight="1">
      <c r="A213" s="102" t="s">
        <v>470</v>
      </c>
      <c r="B213" s="108" t="s">
        <v>8</v>
      </c>
      <c r="C213" s="53" t="s">
        <v>476</v>
      </c>
      <c r="D213" s="136">
        <f>D214</f>
        <v>65000</v>
      </c>
      <c r="E213" s="136"/>
      <c r="F213" s="136">
        <f>D213-E213</f>
        <v>65000</v>
      </c>
    </row>
    <row r="214" spans="1:6" ht="15.75" customHeight="1">
      <c r="A214" s="104" t="s">
        <v>191</v>
      </c>
      <c r="B214" s="109" t="s">
        <v>8</v>
      </c>
      <c r="C214" s="82" t="s">
        <v>477</v>
      </c>
      <c r="D214" s="139">
        <v>65000</v>
      </c>
      <c r="E214" s="139"/>
      <c r="F214" s="136">
        <f>D214-E214</f>
        <v>65000</v>
      </c>
    </row>
    <row r="215" spans="1:6" ht="33" customHeight="1">
      <c r="A215" s="45" t="s">
        <v>265</v>
      </c>
      <c r="B215" s="46" t="s">
        <v>8</v>
      </c>
      <c r="C215" s="64" t="s">
        <v>513</v>
      </c>
      <c r="D215" s="136">
        <f>D216+D220+D224</f>
        <v>904000</v>
      </c>
      <c r="E215" s="136">
        <f>E216+E220+E224</f>
        <v>707928.57</v>
      </c>
      <c r="F215" s="136">
        <f>D215-E215</f>
        <v>196071.43000000005</v>
      </c>
    </row>
    <row r="216" spans="1:6" ht="45" customHeight="1">
      <c r="A216" s="95" t="s">
        <v>266</v>
      </c>
      <c r="B216" s="108" t="s">
        <v>8</v>
      </c>
      <c r="C216" s="64" t="s">
        <v>410</v>
      </c>
      <c r="D216" s="136">
        <f>D217</f>
        <v>741900</v>
      </c>
      <c r="E216" s="136">
        <f>E217</f>
        <v>707928.57</v>
      </c>
      <c r="F216" s="136">
        <f>D216-E216</f>
        <v>33971.43000000005</v>
      </c>
    </row>
    <row r="217" spans="1:6" ht="51.75" customHeight="1">
      <c r="A217" s="103" t="s">
        <v>470</v>
      </c>
      <c r="B217" s="111" t="s">
        <v>8</v>
      </c>
      <c r="C217" s="64" t="s">
        <v>309</v>
      </c>
      <c r="D217" s="136">
        <f>D218+D219</f>
        <v>741900</v>
      </c>
      <c r="E217" s="136">
        <f>E218+E219</f>
        <v>707928.57</v>
      </c>
      <c r="F217" s="136">
        <f aca="true" t="shared" si="7" ref="F217:F241">D217-E217</f>
        <v>33971.43000000005</v>
      </c>
    </row>
    <row r="218" spans="1:6" ht="19.5" customHeight="1">
      <c r="A218" s="104" t="s">
        <v>191</v>
      </c>
      <c r="B218" s="109" t="s">
        <v>8</v>
      </c>
      <c r="C218" s="67" t="s">
        <v>308</v>
      </c>
      <c r="D218" s="139">
        <v>615000</v>
      </c>
      <c r="E218" s="139">
        <v>581037.57</v>
      </c>
      <c r="F218" s="136">
        <f t="shared" si="7"/>
        <v>33962.43000000005</v>
      </c>
    </row>
    <row r="219" spans="1:6" ht="18" customHeight="1">
      <c r="A219" s="104" t="s">
        <v>197</v>
      </c>
      <c r="B219" s="109" t="s">
        <v>8</v>
      </c>
      <c r="C219" s="67" t="s">
        <v>307</v>
      </c>
      <c r="D219" s="139">
        <v>126900</v>
      </c>
      <c r="E219" s="139">
        <v>126891</v>
      </c>
      <c r="F219" s="136">
        <f t="shared" si="7"/>
        <v>9</v>
      </c>
    </row>
    <row r="220" spans="1:6" ht="32.25" customHeight="1">
      <c r="A220" s="45" t="s">
        <v>170</v>
      </c>
      <c r="B220" s="46" t="s">
        <v>8</v>
      </c>
      <c r="C220" s="64" t="s">
        <v>411</v>
      </c>
      <c r="D220" s="136">
        <f>D221</f>
        <v>32100</v>
      </c>
      <c r="E220" s="136">
        <f>E221</f>
        <v>0</v>
      </c>
      <c r="F220" s="136">
        <f t="shared" si="7"/>
        <v>32100</v>
      </c>
    </row>
    <row r="221" spans="1:6" ht="33">
      <c r="A221" s="95" t="s">
        <v>244</v>
      </c>
      <c r="B221" s="108" t="s">
        <v>8</v>
      </c>
      <c r="C221" s="64" t="s">
        <v>312</v>
      </c>
      <c r="D221" s="136">
        <f>D222+D223</f>
        <v>32100</v>
      </c>
      <c r="E221" s="136">
        <f>E222+E223</f>
        <v>0</v>
      </c>
      <c r="F221" s="136">
        <f t="shared" si="7"/>
        <v>32100</v>
      </c>
    </row>
    <row r="222" spans="1:6" ht="19.5" customHeight="1">
      <c r="A222" s="96" t="s">
        <v>191</v>
      </c>
      <c r="B222" s="109" t="s">
        <v>8</v>
      </c>
      <c r="C222" s="67" t="s">
        <v>311</v>
      </c>
      <c r="D222" s="139">
        <v>11000</v>
      </c>
      <c r="E222" s="139"/>
      <c r="F222" s="139">
        <f t="shared" si="7"/>
        <v>11000</v>
      </c>
    </row>
    <row r="223" spans="1:6" ht="21" customHeight="1">
      <c r="A223" s="96" t="s">
        <v>264</v>
      </c>
      <c r="B223" s="109" t="s">
        <v>8</v>
      </c>
      <c r="C223" s="67" t="s">
        <v>310</v>
      </c>
      <c r="D223" s="139">
        <v>21100</v>
      </c>
      <c r="E223" s="139"/>
      <c r="F223" s="139">
        <f t="shared" si="7"/>
        <v>21100</v>
      </c>
    </row>
    <row r="224" spans="1:6" ht="82.5" customHeight="1">
      <c r="A224" s="45" t="s">
        <v>171</v>
      </c>
      <c r="B224" s="46" t="s">
        <v>8</v>
      </c>
      <c r="C224" s="112" t="s">
        <v>412</v>
      </c>
      <c r="D224" s="136">
        <f>D225</f>
        <v>130000</v>
      </c>
      <c r="E224" s="136">
        <f>E225</f>
        <v>0</v>
      </c>
      <c r="F224" s="136">
        <f t="shared" si="7"/>
        <v>130000</v>
      </c>
    </row>
    <row r="225" spans="1:6" ht="53.25" customHeight="1">
      <c r="A225" s="95" t="s">
        <v>470</v>
      </c>
      <c r="B225" s="108" t="s">
        <v>8</v>
      </c>
      <c r="C225" s="112" t="s">
        <v>286</v>
      </c>
      <c r="D225" s="136">
        <f>D226</f>
        <v>130000</v>
      </c>
      <c r="E225" s="136">
        <f>E226</f>
        <v>0</v>
      </c>
      <c r="F225" s="136">
        <f t="shared" si="7"/>
        <v>130000</v>
      </c>
    </row>
    <row r="226" spans="1:6" ht="16.5">
      <c r="A226" s="96" t="s">
        <v>191</v>
      </c>
      <c r="B226" s="109" t="s">
        <v>8</v>
      </c>
      <c r="C226" s="113" t="s">
        <v>285</v>
      </c>
      <c r="D226" s="139">
        <v>130000</v>
      </c>
      <c r="E226" s="139"/>
      <c r="F226" s="139">
        <f t="shared" si="7"/>
        <v>130000</v>
      </c>
    </row>
    <row r="227" spans="1:6" ht="39" customHeight="1">
      <c r="A227" s="45" t="s">
        <v>267</v>
      </c>
      <c r="B227" s="46" t="s">
        <v>8</v>
      </c>
      <c r="C227" s="112" t="s">
        <v>413</v>
      </c>
      <c r="D227" s="136">
        <f>D228</f>
        <v>518100</v>
      </c>
      <c r="E227" s="136">
        <f>E228</f>
        <v>159307</v>
      </c>
      <c r="F227" s="136">
        <f t="shared" si="7"/>
        <v>358793</v>
      </c>
    </row>
    <row r="228" spans="1:6" ht="55.5" customHeight="1">
      <c r="A228" s="37" t="s">
        <v>470</v>
      </c>
      <c r="B228" s="46" t="s">
        <v>8</v>
      </c>
      <c r="C228" s="112" t="s">
        <v>280</v>
      </c>
      <c r="D228" s="136">
        <f>SUM(D229:D232)</f>
        <v>518100</v>
      </c>
      <c r="E228" s="136">
        <f>SUM(E229:E232)</f>
        <v>159307</v>
      </c>
      <c r="F228" s="136">
        <f t="shared" si="7"/>
        <v>358793</v>
      </c>
    </row>
    <row r="229" spans="1:7" ht="19.5" customHeight="1">
      <c r="A229" s="104" t="s">
        <v>190</v>
      </c>
      <c r="B229" s="109" t="s">
        <v>8</v>
      </c>
      <c r="C229" s="113" t="s">
        <v>284</v>
      </c>
      <c r="D229" s="139"/>
      <c r="E229" s="139"/>
      <c r="F229" s="139">
        <f t="shared" si="7"/>
        <v>0</v>
      </c>
      <c r="G229" s="18"/>
    </row>
    <row r="230" spans="1:6" ht="21.75" customHeight="1">
      <c r="A230" s="104" t="s">
        <v>191</v>
      </c>
      <c r="B230" s="109" t="s">
        <v>8</v>
      </c>
      <c r="C230" s="113" t="s">
        <v>283</v>
      </c>
      <c r="D230" s="139">
        <v>246600</v>
      </c>
      <c r="E230" s="139">
        <v>73959</v>
      </c>
      <c r="F230" s="139">
        <f t="shared" si="7"/>
        <v>172641</v>
      </c>
    </row>
    <row r="231" spans="1:6" ht="24" customHeight="1">
      <c r="A231" s="104" t="s">
        <v>248</v>
      </c>
      <c r="B231" s="109" t="s">
        <v>8</v>
      </c>
      <c r="C231" s="113" t="s">
        <v>282</v>
      </c>
      <c r="D231" s="139">
        <v>251500</v>
      </c>
      <c r="E231" s="139">
        <v>75438</v>
      </c>
      <c r="F231" s="139">
        <f t="shared" si="7"/>
        <v>176062</v>
      </c>
    </row>
    <row r="232" spans="1:6" ht="18" customHeight="1">
      <c r="A232" s="96" t="s">
        <v>197</v>
      </c>
      <c r="B232" s="109" t="s">
        <v>8</v>
      </c>
      <c r="C232" s="113" t="s">
        <v>281</v>
      </c>
      <c r="D232" s="139">
        <v>20000</v>
      </c>
      <c r="E232" s="139">
        <v>9910</v>
      </c>
      <c r="F232" s="139">
        <f t="shared" si="7"/>
        <v>10090</v>
      </c>
    </row>
    <row r="233" spans="1:6" ht="54" customHeight="1">
      <c r="A233" s="40" t="s">
        <v>268</v>
      </c>
      <c r="B233" s="46" t="s">
        <v>8</v>
      </c>
      <c r="C233" s="112" t="s">
        <v>414</v>
      </c>
      <c r="D233" s="136">
        <f>D234</f>
        <v>10013200</v>
      </c>
      <c r="E233" s="136">
        <f>E234</f>
        <v>3003938</v>
      </c>
      <c r="F233" s="136">
        <f t="shared" si="7"/>
        <v>7009262</v>
      </c>
    </row>
    <row r="234" spans="1:6" ht="56.25" customHeight="1">
      <c r="A234" s="103" t="s">
        <v>470</v>
      </c>
      <c r="B234" s="108" t="s">
        <v>8</v>
      </c>
      <c r="C234" s="112" t="s">
        <v>279</v>
      </c>
      <c r="D234" s="136">
        <f>D235</f>
        <v>10013200</v>
      </c>
      <c r="E234" s="136">
        <f>E235</f>
        <v>3003938</v>
      </c>
      <c r="F234" s="136">
        <f t="shared" si="7"/>
        <v>7009262</v>
      </c>
    </row>
    <row r="235" spans="1:6" ht="24" customHeight="1">
      <c r="A235" s="104" t="s">
        <v>191</v>
      </c>
      <c r="B235" s="109" t="s">
        <v>8</v>
      </c>
      <c r="C235" s="113" t="s">
        <v>278</v>
      </c>
      <c r="D235" s="139">
        <v>10013200</v>
      </c>
      <c r="E235" s="139">
        <v>3003938</v>
      </c>
      <c r="F235" s="136">
        <f t="shared" si="7"/>
        <v>7009262</v>
      </c>
    </row>
    <row r="236" spans="1:6" ht="37.5" customHeight="1">
      <c r="A236" s="40" t="s">
        <v>19</v>
      </c>
      <c r="B236" s="92" t="s">
        <v>8</v>
      </c>
      <c r="C236" s="112" t="s">
        <v>415</v>
      </c>
      <c r="D236" s="136">
        <f>D237</f>
        <v>250000</v>
      </c>
      <c r="E236" s="136">
        <f>E237</f>
        <v>0</v>
      </c>
      <c r="F236" s="136">
        <f t="shared" si="7"/>
        <v>250000</v>
      </c>
    </row>
    <row r="237" spans="1:6" ht="48.75" customHeight="1">
      <c r="A237" s="103" t="s">
        <v>470</v>
      </c>
      <c r="B237" s="108" t="s">
        <v>8</v>
      </c>
      <c r="C237" s="112" t="s">
        <v>277</v>
      </c>
      <c r="D237" s="136">
        <f>D238</f>
        <v>250000</v>
      </c>
      <c r="E237" s="136">
        <f>E238</f>
        <v>0</v>
      </c>
      <c r="F237" s="136">
        <f t="shared" si="7"/>
        <v>250000</v>
      </c>
    </row>
    <row r="238" spans="1:6" ht="16.5">
      <c r="A238" s="104" t="s">
        <v>191</v>
      </c>
      <c r="B238" s="109" t="s">
        <v>8</v>
      </c>
      <c r="C238" s="113" t="s">
        <v>276</v>
      </c>
      <c r="D238" s="139">
        <v>250000</v>
      </c>
      <c r="E238" s="139"/>
      <c r="F238" s="139">
        <f t="shared" si="7"/>
        <v>250000</v>
      </c>
    </row>
    <row r="239" spans="1:6" ht="47.25" customHeight="1">
      <c r="A239" s="45" t="s">
        <v>18</v>
      </c>
      <c r="B239" s="46" t="s">
        <v>8</v>
      </c>
      <c r="C239" s="112" t="s">
        <v>416</v>
      </c>
      <c r="D239" s="136">
        <f>D240</f>
        <v>153200</v>
      </c>
      <c r="E239" s="136">
        <f>E240</f>
        <v>0</v>
      </c>
      <c r="F239" s="136">
        <f t="shared" si="7"/>
        <v>153200</v>
      </c>
    </row>
    <row r="240" spans="1:6" ht="52.5" customHeight="1">
      <c r="A240" s="103" t="s">
        <v>470</v>
      </c>
      <c r="B240" s="108" t="s">
        <v>8</v>
      </c>
      <c r="C240" s="112" t="s">
        <v>274</v>
      </c>
      <c r="D240" s="136">
        <f>D241</f>
        <v>153200</v>
      </c>
      <c r="E240" s="136">
        <f>E241</f>
        <v>0</v>
      </c>
      <c r="F240" s="136">
        <f t="shared" si="7"/>
        <v>153200</v>
      </c>
    </row>
    <row r="241" spans="1:6" ht="17.25" customHeight="1">
      <c r="A241" s="104" t="s">
        <v>191</v>
      </c>
      <c r="B241" s="109" t="s">
        <v>8</v>
      </c>
      <c r="C241" s="113" t="s">
        <v>275</v>
      </c>
      <c r="D241" s="139">
        <v>153200</v>
      </c>
      <c r="E241" s="139"/>
      <c r="F241" s="139">
        <f t="shared" si="7"/>
        <v>153200</v>
      </c>
    </row>
    <row r="242" spans="1:6" ht="49.5" customHeight="1">
      <c r="A242" s="100" t="s">
        <v>17</v>
      </c>
      <c r="B242" s="99" t="s">
        <v>8</v>
      </c>
      <c r="C242" s="112" t="s">
        <v>417</v>
      </c>
      <c r="D242" s="136">
        <f>D243</f>
        <v>122600</v>
      </c>
      <c r="E242" s="136">
        <f>E243</f>
        <v>0</v>
      </c>
      <c r="F242" s="136">
        <f>D242-E242</f>
        <v>122600</v>
      </c>
    </row>
    <row r="243" spans="1:6" ht="51" customHeight="1">
      <c r="A243" s="103" t="s">
        <v>470</v>
      </c>
      <c r="B243" s="99" t="s">
        <v>8</v>
      </c>
      <c r="C243" s="112" t="s">
        <v>273</v>
      </c>
      <c r="D243" s="136">
        <f>SUM(D244:D246)</f>
        <v>122600</v>
      </c>
      <c r="E243" s="136">
        <f>SUM(E244:E246)</f>
        <v>0</v>
      </c>
      <c r="F243" s="136">
        <f aca="true" t="shared" si="8" ref="F243:F257">D243-E243</f>
        <v>122600</v>
      </c>
    </row>
    <row r="244" spans="1:8" s="4" customFormat="1" ht="21.75" customHeight="1">
      <c r="A244" s="62" t="s">
        <v>191</v>
      </c>
      <c r="B244" s="98" t="s">
        <v>8</v>
      </c>
      <c r="C244" s="113" t="s">
        <v>272</v>
      </c>
      <c r="D244" s="139">
        <v>80000</v>
      </c>
      <c r="E244" s="140"/>
      <c r="F244" s="139">
        <f t="shared" si="8"/>
        <v>80000</v>
      </c>
      <c r="G244" s="4">
        <v>33064300</v>
      </c>
      <c r="H244" s="5">
        <f>D244-G244</f>
        <v>-32984300</v>
      </c>
    </row>
    <row r="245" spans="1:8" s="4" customFormat="1" ht="21.75" customHeight="1">
      <c r="A245" s="104" t="s">
        <v>248</v>
      </c>
      <c r="B245" s="109" t="s">
        <v>8</v>
      </c>
      <c r="C245" s="113" t="s">
        <v>271</v>
      </c>
      <c r="D245" s="139">
        <v>22600</v>
      </c>
      <c r="E245" s="140"/>
      <c r="F245" s="139">
        <f t="shared" si="8"/>
        <v>22600</v>
      </c>
      <c r="H245" s="5"/>
    </row>
    <row r="246" spans="1:8" s="4" customFormat="1" ht="21.75" customHeight="1">
      <c r="A246" s="96" t="s">
        <v>197</v>
      </c>
      <c r="B246" s="109" t="s">
        <v>8</v>
      </c>
      <c r="C246" s="113" t="s">
        <v>270</v>
      </c>
      <c r="D246" s="139">
        <v>20000</v>
      </c>
      <c r="E246" s="140"/>
      <c r="F246" s="139">
        <f t="shared" si="8"/>
        <v>20000</v>
      </c>
      <c r="H246" s="5"/>
    </row>
    <row r="247" spans="1:8" s="4" customFormat="1" ht="21.75" customHeight="1">
      <c r="A247" s="127" t="s">
        <v>16</v>
      </c>
      <c r="B247" s="125" t="s">
        <v>8</v>
      </c>
      <c r="C247" s="128" t="s">
        <v>339</v>
      </c>
      <c r="D247" s="145">
        <f aca="true" t="shared" si="9" ref="D247:E249">D248</f>
        <v>90000</v>
      </c>
      <c r="E247" s="145">
        <f t="shared" si="9"/>
        <v>3030</v>
      </c>
      <c r="F247" s="147">
        <f t="shared" si="8"/>
        <v>86970</v>
      </c>
      <c r="H247" s="5"/>
    </row>
    <row r="248" spans="1:8" s="4" customFormat="1" ht="37.5" customHeight="1">
      <c r="A248" s="95" t="s">
        <v>334</v>
      </c>
      <c r="B248" s="108" t="s">
        <v>8</v>
      </c>
      <c r="C248" s="112" t="s">
        <v>340</v>
      </c>
      <c r="D248" s="136">
        <f t="shared" si="9"/>
        <v>90000</v>
      </c>
      <c r="E248" s="136">
        <f t="shared" si="9"/>
        <v>3030</v>
      </c>
      <c r="F248" s="138">
        <f t="shared" si="8"/>
        <v>86970</v>
      </c>
      <c r="H248" s="5"/>
    </row>
    <row r="249" spans="1:8" s="4" customFormat="1" ht="97.5" customHeight="1">
      <c r="A249" s="95" t="s">
        <v>15</v>
      </c>
      <c r="B249" s="108" t="s">
        <v>8</v>
      </c>
      <c r="C249" s="112" t="s">
        <v>338</v>
      </c>
      <c r="D249" s="136">
        <f t="shared" si="9"/>
        <v>90000</v>
      </c>
      <c r="E249" s="136">
        <f t="shared" si="9"/>
        <v>3030</v>
      </c>
      <c r="F249" s="138">
        <f t="shared" si="8"/>
        <v>86970</v>
      </c>
      <c r="H249" s="5"/>
    </row>
    <row r="250" spans="1:8" s="4" customFormat="1" ht="46.5" customHeight="1">
      <c r="A250" s="103" t="s">
        <v>470</v>
      </c>
      <c r="B250" s="108" t="s">
        <v>8</v>
      </c>
      <c r="C250" s="112" t="s">
        <v>337</v>
      </c>
      <c r="D250" s="136">
        <f>D251+D252</f>
        <v>90000</v>
      </c>
      <c r="E250" s="136">
        <f>E251+E252</f>
        <v>3030</v>
      </c>
      <c r="F250" s="138">
        <f t="shared" si="8"/>
        <v>86970</v>
      </c>
      <c r="H250" s="5"/>
    </row>
    <row r="251" spans="1:8" s="4" customFormat="1" ht="21.75" customHeight="1">
      <c r="A251" s="104" t="s">
        <v>191</v>
      </c>
      <c r="B251" s="109" t="s">
        <v>8</v>
      </c>
      <c r="C251" s="113" t="s">
        <v>336</v>
      </c>
      <c r="D251" s="139">
        <v>55000</v>
      </c>
      <c r="E251" s="140">
        <v>3030</v>
      </c>
      <c r="F251" s="141">
        <f t="shared" si="8"/>
        <v>51970</v>
      </c>
      <c r="H251" s="5"/>
    </row>
    <row r="252" spans="1:8" s="4" customFormat="1" ht="21.75" customHeight="1">
      <c r="A252" s="104" t="s">
        <v>202</v>
      </c>
      <c r="B252" s="190" t="s">
        <v>8</v>
      </c>
      <c r="C252" s="82" t="s">
        <v>335</v>
      </c>
      <c r="D252" s="139">
        <v>35000</v>
      </c>
      <c r="E252" s="139"/>
      <c r="F252" s="177">
        <f t="shared" si="8"/>
        <v>35000</v>
      </c>
      <c r="H252" s="5"/>
    </row>
    <row r="253" spans="1:8" s="4" customFormat="1" ht="18.75" customHeight="1">
      <c r="A253" s="173" t="s">
        <v>341</v>
      </c>
      <c r="B253" s="188" t="s">
        <v>8</v>
      </c>
      <c r="C253" s="153" t="s">
        <v>343</v>
      </c>
      <c r="D253" s="145">
        <f>D254+D258+D264</f>
        <v>715400</v>
      </c>
      <c r="E253" s="145">
        <f>E254+E264+E258</f>
        <v>285340</v>
      </c>
      <c r="F253" s="145">
        <f t="shared" si="8"/>
        <v>430060</v>
      </c>
      <c r="H253" s="5"/>
    </row>
    <row r="254" spans="1:8" s="4" customFormat="1" ht="49.5" customHeight="1">
      <c r="A254" s="103" t="s">
        <v>342</v>
      </c>
      <c r="B254" s="107" t="s">
        <v>8</v>
      </c>
      <c r="C254" s="53" t="s">
        <v>344</v>
      </c>
      <c r="D254" s="136">
        <f aca="true" t="shared" si="10" ref="D254:E256">D255</f>
        <v>110000</v>
      </c>
      <c r="E254" s="136">
        <f t="shared" si="10"/>
        <v>46000</v>
      </c>
      <c r="F254" s="185">
        <f t="shared" si="8"/>
        <v>64000</v>
      </c>
      <c r="H254" s="5"/>
    </row>
    <row r="255" spans="1:8" s="4" customFormat="1" ht="133.5" customHeight="1">
      <c r="A255" s="103" t="s">
        <v>172</v>
      </c>
      <c r="B255" s="108" t="s">
        <v>8</v>
      </c>
      <c r="C255" s="112" t="s">
        <v>345</v>
      </c>
      <c r="D255" s="136">
        <f t="shared" si="10"/>
        <v>110000</v>
      </c>
      <c r="E255" s="137">
        <f t="shared" si="10"/>
        <v>46000</v>
      </c>
      <c r="F255" s="138">
        <f t="shared" si="8"/>
        <v>64000</v>
      </c>
      <c r="H255" s="5"/>
    </row>
    <row r="256" spans="1:8" s="4" customFormat="1" ht="51" customHeight="1">
      <c r="A256" s="103" t="s">
        <v>470</v>
      </c>
      <c r="B256" s="108" t="s">
        <v>8</v>
      </c>
      <c r="C256" s="112" t="s">
        <v>346</v>
      </c>
      <c r="D256" s="136">
        <f t="shared" si="10"/>
        <v>110000</v>
      </c>
      <c r="E256" s="137">
        <f t="shared" si="10"/>
        <v>46000</v>
      </c>
      <c r="F256" s="138">
        <f t="shared" si="8"/>
        <v>64000</v>
      </c>
      <c r="H256" s="5"/>
    </row>
    <row r="257" spans="1:8" s="4" customFormat="1" ht="22.5" customHeight="1">
      <c r="A257" s="104" t="s">
        <v>191</v>
      </c>
      <c r="B257" s="109" t="s">
        <v>8</v>
      </c>
      <c r="C257" s="113" t="s">
        <v>347</v>
      </c>
      <c r="D257" s="139">
        <v>110000</v>
      </c>
      <c r="E257" s="140">
        <v>46000</v>
      </c>
      <c r="F257" s="141">
        <f t="shared" si="8"/>
        <v>64000</v>
      </c>
      <c r="H257" s="5"/>
    </row>
    <row r="258" spans="1:8" s="4" customFormat="1" ht="37.5" customHeight="1">
      <c r="A258" s="127" t="s">
        <v>131</v>
      </c>
      <c r="B258" s="125" t="s">
        <v>8</v>
      </c>
      <c r="C258" s="157" t="s">
        <v>419</v>
      </c>
      <c r="D258" s="145">
        <f aca="true" t="shared" si="11" ref="D258:F259">D259</f>
        <v>303200</v>
      </c>
      <c r="E258" s="145">
        <f t="shared" si="11"/>
        <v>234020</v>
      </c>
      <c r="F258" s="145">
        <f t="shared" si="11"/>
        <v>69180</v>
      </c>
      <c r="H258" s="5"/>
    </row>
    <row r="259" spans="1:8" s="4" customFormat="1" ht="117" customHeight="1">
      <c r="A259" s="95" t="s">
        <v>14</v>
      </c>
      <c r="B259" s="108" t="s">
        <v>8</v>
      </c>
      <c r="C259" s="135" t="s">
        <v>418</v>
      </c>
      <c r="D259" s="136">
        <f>D260</f>
        <v>303200</v>
      </c>
      <c r="E259" s="136">
        <f t="shared" si="11"/>
        <v>234020</v>
      </c>
      <c r="F259" s="136">
        <f t="shared" si="11"/>
        <v>69180</v>
      </c>
      <c r="H259" s="5"/>
    </row>
    <row r="260" spans="1:8" s="4" customFormat="1" ht="50.25" customHeight="1">
      <c r="A260" s="103" t="s">
        <v>470</v>
      </c>
      <c r="B260" s="134">
        <v>903</v>
      </c>
      <c r="C260" s="135" t="s">
        <v>351</v>
      </c>
      <c r="D260" s="154">
        <f>D261+D262+D263</f>
        <v>303200</v>
      </c>
      <c r="E260" s="154">
        <f>E261+E262+E263</f>
        <v>234020</v>
      </c>
      <c r="F260" s="154">
        <f>D260-E260</f>
        <v>69180</v>
      </c>
      <c r="H260" s="5"/>
    </row>
    <row r="261" spans="1:8" s="4" customFormat="1" ht="21" customHeight="1">
      <c r="A261" s="131" t="s">
        <v>355</v>
      </c>
      <c r="B261" s="132">
        <v>903</v>
      </c>
      <c r="C261" s="133" t="s">
        <v>437</v>
      </c>
      <c r="D261" s="148">
        <v>30000</v>
      </c>
      <c r="E261" s="148"/>
      <c r="F261" s="148">
        <f>D261-E261</f>
        <v>30000</v>
      </c>
      <c r="H261" s="5"/>
    </row>
    <row r="262" spans="1:8" s="4" customFormat="1" ht="21.75" customHeight="1">
      <c r="A262" s="131" t="s">
        <v>191</v>
      </c>
      <c r="B262" s="132">
        <v>903</v>
      </c>
      <c r="C262" s="133" t="s">
        <v>350</v>
      </c>
      <c r="D262" s="148">
        <v>216000</v>
      </c>
      <c r="E262" s="148">
        <v>215800</v>
      </c>
      <c r="F262" s="148">
        <f>D262-E262</f>
        <v>200</v>
      </c>
      <c r="H262" s="5"/>
    </row>
    <row r="263" spans="1:8" s="4" customFormat="1" ht="21.75" customHeight="1">
      <c r="A263" s="131" t="s">
        <v>202</v>
      </c>
      <c r="B263" s="132">
        <v>903</v>
      </c>
      <c r="C263" s="133" t="s">
        <v>390</v>
      </c>
      <c r="D263" s="148">
        <v>57200</v>
      </c>
      <c r="E263" s="148">
        <v>18220</v>
      </c>
      <c r="F263" s="148">
        <f>D263-E263</f>
        <v>38980</v>
      </c>
      <c r="H263" s="5"/>
    </row>
    <row r="264" spans="1:8" s="4" customFormat="1" ht="21.75" customHeight="1">
      <c r="A264" s="142" t="s">
        <v>13</v>
      </c>
      <c r="B264" s="125" t="s">
        <v>8</v>
      </c>
      <c r="C264" s="153" t="s">
        <v>391</v>
      </c>
      <c r="D264" s="145">
        <f>D265+D269+D272+D276</f>
        <v>302200</v>
      </c>
      <c r="E264" s="145">
        <f>E265+E269+E272+E276</f>
        <v>5320</v>
      </c>
      <c r="F264" s="145">
        <f>F265+F269+F272+F276</f>
        <v>296880</v>
      </c>
      <c r="H264" s="5"/>
    </row>
    <row r="265" spans="1:8" s="4" customFormat="1" ht="104.25" customHeight="1">
      <c r="A265" s="95" t="s">
        <v>158</v>
      </c>
      <c r="B265" s="108" t="s">
        <v>8</v>
      </c>
      <c r="C265" s="108" t="s">
        <v>389</v>
      </c>
      <c r="D265" s="136">
        <f>D266</f>
        <v>80000</v>
      </c>
      <c r="E265" s="136">
        <f>E266</f>
        <v>0</v>
      </c>
      <c r="F265" s="136">
        <f>F266</f>
        <v>80000</v>
      </c>
      <c r="H265" s="5"/>
    </row>
    <row r="266" spans="1:8" s="4" customFormat="1" ht="52.5" customHeight="1">
      <c r="A266" s="103" t="s">
        <v>470</v>
      </c>
      <c r="B266" s="108" t="s">
        <v>8</v>
      </c>
      <c r="C266" s="108" t="s">
        <v>388</v>
      </c>
      <c r="D266" s="136">
        <f>D267+D268</f>
        <v>80000</v>
      </c>
      <c r="E266" s="136">
        <f>SUM(E267:E267)</f>
        <v>0</v>
      </c>
      <c r="F266" s="138">
        <f>D266-E266</f>
        <v>80000</v>
      </c>
      <c r="H266" s="5"/>
    </row>
    <row r="267" spans="1:8" s="4" customFormat="1" ht="21.75" customHeight="1">
      <c r="A267" s="131" t="s">
        <v>191</v>
      </c>
      <c r="B267" s="109" t="s">
        <v>8</v>
      </c>
      <c r="C267" s="109" t="s">
        <v>478</v>
      </c>
      <c r="D267" s="139">
        <v>45000</v>
      </c>
      <c r="E267" s="140"/>
      <c r="F267" s="138">
        <f>D267-E267</f>
        <v>45000</v>
      </c>
      <c r="H267" s="5"/>
    </row>
    <row r="268" spans="1:8" s="4" customFormat="1" ht="21.75" customHeight="1">
      <c r="A268" s="131" t="s">
        <v>202</v>
      </c>
      <c r="B268" s="132">
        <v>903</v>
      </c>
      <c r="C268" s="109" t="s">
        <v>387</v>
      </c>
      <c r="D268" s="139">
        <v>35000</v>
      </c>
      <c r="E268" s="140"/>
      <c r="F268" s="141">
        <f>D268-E268</f>
        <v>35000</v>
      </c>
      <c r="H268" s="5"/>
    </row>
    <row r="269" spans="1:8" s="4" customFormat="1" ht="105" customHeight="1">
      <c r="A269" s="95" t="s">
        <v>173</v>
      </c>
      <c r="B269" s="108" t="s">
        <v>8</v>
      </c>
      <c r="C269" s="108" t="s">
        <v>528</v>
      </c>
      <c r="D269" s="136">
        <f aca="true" t="shared" si="12" ref="D269:F270">D270</f>
        <v>152200</v>
      </c>
      <c r="E269" s="136">
        <f t="shared" si="12"/>
        <v>520</v>
      </c>
      <c r="F269" s="136">
        <f t="shared" si="12"/>
        <v>151680</v>
      </c>
      <c r="H269" s="5"/>
    </row>
    <row r="270" spans="1:8" s="4" customFormat="1" ht="53.25" customHeight="1">
      <c r="A270" s="103" t="s">
        <v>470</v>
      </c>
      <c r="B270" s="108" t="s">
        <v>8</v>
      </c>
      <c r="C270" s="108" t="s">
        <v>527</v>
      </c>
      <c r="D270" s="136">
        <f t="shared" si="12"/>
        <v>152200</v>
      </c>
      <c r="E270" s="136">
        <f t="shared" si="12"/>
        <v>520</v>
      </c>
      <c r="F270" s="136">
        <f t="shared" si="12"/>
        <v>151680</v>
      </c>
      <c r="H270" s="5"/>
    </row>
    <row r="271" spans="1:8" s="4" customFormat="1" ht="21.75" customHeight="1">
      <c r="A271" s="96" t="s">
        <v>191</v>
      </c>
      <c r="B271" s="109" t="s">
        <v>8</v>
      </c>
      <c r="C271" s="109" t="s">
        <v>526</v>
      </c>
      <c r="D271" s="139">
        <v>152200</v>
      </c>
      <c r="E271" s="140">
        <v>520</v>
      </c>
      <c r="F271" s="141">
        <f aca="true" t="shared" si="13" ref="F271:F278">D271-E271</f>
        <v>151680</v>
      </c>
      <c r="H271" s="5"/>
    </row>
    <row r="272" spans="1:8" s="4" customFormat="1" ht="114" customHeight="1">
      <c r="A272" s="143" t="s">
        <v>132</v>
      </c>
      <c r="B272" s="108" t="s">
        <v>8</v>
      </c>
      <c r="C272" s="108" t="s">
        <v>386</v>
      </c>
      <c r="D272" s="136">
        <f>D273</f>
        <v>60000</v>
      </c>
      <c r="E272" s="136">
        <f>E273</f>
        <v>0</v>
      </c>
      <c r="F272" s="136">
        <f t="shared" si="13"/>
        <v>60000</v>
      </c>
      <c r="H272" s="5"/>
    </row>
    <row r="273" spans="1:8" s="4" customFormat="1" ht="51" customHeight="1">
      <c r="A273" s="103" t="s">
        <v>470</v>
      </c>
      <c r="B273" s="108" t="s">
        <v>8</v>
      </c>
      <c r="C273" s="108" t="s">
        <v>385</v>
      </c>
      <c r="D273" s="136">
        <f>D274+D275</f>
        <v>60000</v>
      </c>
      <c r="E273" s="136">
        <f>SUM(E274:E274)</f>
        <v>0</v>
      </c>
      <c r="F273" s="136">
        <f t="shared" si="13"/>
        <v>60000</v>
      </c>
      <c r="H273" s="5"/>
    </row>
    <row r="274" spans="1:8" s="4" customFormat="1" ht="16.5" customHeight="1">
      <c r="A274" s="104" t="s">
        <v>191</v>
      </c>
      <c r="B274" s="109" t="s">
        <v>8</v>
      </c>
      <c r="C274" s="109" t="s">
        <v>479</v>
      </c>
      <c r="D274" s="139">
        <v>35000</v>
      </c>
      <c r="E274" s="140"/>
      <c r="F274" s="139">
        <f t="shared" si="13"/>
        <v>35000</v>
      </c>
      <c r="H274" s="5"/>
    </row>
    <row r="275" spans="1:8" s="4" customFormat="1" ht="16.5" customHeight="1">
      <c r="A275" s="96" t="s">
        <v>202</v>
      </c>
      <c r="B275" s="109" t="s">
        <v>8</v>
      </c>
      <c r="C275" s="109" t="s">
        <v>384</v>
      </c>
      <c r="D275" s="139">
        <v>25000</v>
      </c>
      <c r="E275" s="140"/>
      <c r="F275" s="139">
        <f t="shared" si="13"/>
        <v>25000</v>
      </c>
      <c r="H275" s="5"/>
    </row>
    <row r="276" spans="1:8" s="4" customFormat="1" ht="86.25" customHeight="1">
      <c r="A276" s="95" t="s">
        <v>352</v>
      </c>
      <c r="B276" s="108" t="s">
        <v>8</v>
      </c>
      <c r="C276" s="108" t="s">
        <v>383</v>
      </c>
      <c r="D276" s="136">
        <f>D277</f>
        <v>10000</v>
      </c>
      <c r="E276" s="136">
        <f>E277</f>
        <v>4800</v>
      </c>
      <c r="F276" s="138">
        <f t="shared" si="13"/>
        <v>5200</v>
      </c>
      <c r="H276" s="5"/>
    </row>
    <row r="277" spans="1:8" s="4" customFormat="1" ht="51.75" customHeight="1">
      <c r="A277" s="103" t="s">
        <v>470</v>
      </c>
      <c r="B277" s="108" t="s">
        <v>8</v>
      </c>
      <c r="C277" s="108" t="s">
        <v>382</v>
      </c>
      <c r="D277" s="136">
        <f>D278</f>
        <v>10000</v>
      </c>
      <c r="E277" s="137">
        <f>SUM(E278:E278)</f>
        <v>4800</v>
      </c>
      <c r="F277" s="138">
        <f t="shared" si="13"/>
        <v>5200</v>
      </c>
      <c r="H277" s="5"/>
    </row>
    <row r="278" spans="1:8" s="4" customFormat="1" ht="21.75" customHeight="1">
      <c r="A278" s="104" t="s">
        <v>191</v>
      </c>
      <c r="B278" s="109" t="s">
        <v>8</v>
      </c>
      <c r="C278" s="109" t="s">
        <v>381</v>
      </c>
      <c r="D278" s="139">
        <v>10000</v>
      </c>
      <c r="E278" s="140">
        <v>4800</v>
      </c>
      <c r="F278" s="141">
        <f t="shared" si="13"/>
        <v>5200</v>
      </c>
      <c r="H278" s="5"/>
    </row>
    <row r="279" spans="1:8" s="4" customFormat="1" ht="23.25" customHeight="1">
      <c r="A279" s="127" t="s">
        <v>353</v>
      </c>
      <c r="B279" s="125" t="s">
        <v>8</v>
      </c>
      <c r="C279" s="152" t="s">
        <v>375</v>
      </c>
      <c r="D279" s="145">
        <f>D280+D285</f>
        <v>3793800</v>
      </c>
      <c r="E279" s="145">
        <f>E280+E285</f>
        <v>2147380</v>
      </c>
      <c r="F279" s="145">
        <f>F280+F285</f>
        <v>2474990</v>
      </c>
      <c r="H279" s="5"/>
    </row>
    <row r="280" spans="1:8" s="4" customFormat="1" ht="21.75" customHeight="1">
      <c r="A280" s="45" t="s">
        <v>133</v>
      </c>
      <c r="B280" s="46" t="s">
        <v>8</v>
      </c>
      <c r="C280" s="151" t="s">
        <v>376</v>
      </c>
      <c r="D280" s="136">
        <f aca="true" t="shared" si="14" ref="D280:F281">D281</f>
        <v>2598700</v>
      </c>
      <c r="E280" s="136">
        <f t="shared" si="14"/>
        <v>1646680</v>
      </c>
      <c r="F280" s="136">
        <f t="shared" si="14"/>
        <v>1780590</v>
      </c>
      <c r="H280" s="5"/>
    </row>
    <row r="281" spans="1:8" s="4" customFormat="1" ht="87.75" customHeight="1">
      <c r="A281" s="144" t="s">
        <v>354</v>
      </c>
      <c r="B281" s="108" t="s">
        <v>8</v>
      </c>
      <c r="C281" s="112" t="s">
        <v>380</v>
      </c>
      <c r="D281" s="136">
        <f t="shared" si="14"/>
        <v>2598700</v>
      </c>
      <c r="E281" s="136">
        <f t="shared" si="14"/>
        <v>1646680</v>
      </c>
      <c r="F281" s="136">
        <f t="shared" si="14"/>
        <v>1780590</v>
      </c>
      <c r="H281" s="5"/>
    </row>
    <row r="282" spans="1:8" s="4" customFormat="1" ht="48" customHeight="1">
      <c r="A282" s="103" t="s">
        <v>470</v>
      </c>
      <c r="B282" s="108" t="s">
        <v>8</v>
      </c>
      <c r="C282" s="112" t="s">
        <v>379</v>
      </c>
      <c r="D282" s="136">
        <f>SUM(D283:D284)</f>
        <v>2598700</v>
      </c>
      <c r="E282" s="136">
        <f>SUM(E283:E284)</f>
        <v>1646680</v>
      </c>
      <c r="F282" s="136">
        <f>SUM(F283:F284)</f>
        <v>1780590</v>
      </c>
      <c r="H282" s="5"/>
    </row>
    <row r="283" spans="1:8" s="4" customFormat="1" ht="18" customHeight="1">
      <c r="A283" s="104" t="s">
        <v>191</v>
      </c>
      <c r="B283" s="109" t="s">
        <v>8</v>
      </c>
      <c r="C283" s="113" t="s">
        <v>378</v>
      </c>
      <c r="D283" s="139">
        <v>1204500</v>
      </c>
      <c r="E283" s="140">
        <v>1042580</v>
      </c>
      <c r="F283" s="140">
        <v>786720</v>
      </c>
      <c r="H283" s="5"/>
    </row>
    <row r="284" spans="1:8" s="4" customFormat="1" ht="21.75" customHeight="1">
      <c r="A284" s="96" t="s">
        <v>202</v>
      </c>
      <c r="B284" s="109" t="s">
        <v>8</v>
      </c>
      <c r="C284" s="82" t="s">
        <v>377</v>
      </c>
      <c r="D284" s="139">
        <v>1394200</v>
      </c>
      <c r="E284" s="140">
        <v>604100</v>
      </c>
      <c r="F284" s="140">
        <v>993870</v>
      </c>
      <c r="H284" s="5"/>
    </row>
    <row r="285" spans="1:8" s="4" customFormat="1" ht="36" customHeight="1">
      <c r="A285" s="127" t="s">
        <v>134</v>
      </c>
      <c r="B285" s="125" t="s">
        <v>8</v>
      </c>
      <c r="C285" s="128" t="s">
        <v>370</v>
      </c>
      <c r="D285" s="145">
        <f>D286+D291</f>
        <v>1195100</v>
      </c>
      <c r="E285" s="145">
        <f>E286+E291</f>
        <v>500700</v>
      </c>
      <c r="F285" s="145">
        <f>F286+F291</f>
        <v>694400</v>
      </c>
      <c r="H285" s="5"/>
    </row>
    <row r="286" spans="1:8" s="4" customFormat="1" ht="97.5" customHeight="1">
      <c r="A286" s="45" t="s">
        <v>173</v>
      </c>
      <c r="B286" s="46" t="s">
        <v>8</v>
      </c>
      <c r="C286" s="112" t="s">
        <v>374</v>
      </c>
      <c r="D286" s="136">
        <f>D287</f>
        <v>815100</v>
      </c>
      <c r="E286" s="136">
        <f>E287</f>
        <v>195000</v>
      </c>
      <c r="F286" s="136">
        <f>F287</f>
        <v>620100</v>
      </c>
      <c r="H286" s="5"/>
    </row>
    <row r="287" spans="1:8" s="4" customFormat="1" ht="54.75" customHeight="1">
      <c r="A287" s="103" t="s">
        <v>470</v>
      </c>
      <c r="B287" s="108" t="s">
        <v>8</v>
      </c>
      <c r="C287" s="112" t="s">
        <v>373</v>
      </c>
      <c r="D287" s="136">
        <f>D288+D289+D290</f>
        <v>815100</v>
      </c>
      <c r="E287" s="136">
        <f>SUM(E289:E290)</f>
        <v>195000</v>
      </c>
      <c r="F287" s="138">
        <f>D287-E287</f>
        <v>620100</v>
      </c>
      <c r="H287" s="5"/>
    </row>
    <row r="288" spans="1:8" s="4" customFormat="1" ht="18.75" customHeight="1">
      <c r="A288" s="131" t="s">
        <v>355</v>
      </c>
      <c r="B288" s="132">
        <v>903</v>
      </c>
      <c r="C288" s="113" t="s">
        <v>480</v>
      </c>
      <c r="D288" s="139">
        <v>60000</v>
      </c>
      <c r="E288" s="140"/>
      <c r="F288" s="141">
        <f>D288-E288</f>
        <v>60000</v>
      </c>
      <c r="H288" s="5"/>
    </row>
    <row r="289" spans="1:8" s="4" customFormat="1" ht="17.25" customHeight="1">
      <c r="A289" s="96" t="s">
        <v>191</v>
      </c>
      <c r="B289" s="109" t="s">
        <v>8</v>
      </c>
      <c r="C289" s="113" t="s">
        <v>372</v>
      </c>
      <c r="D289" s="139">
        <v>605100</v>
      </c>
      <c r="E289" s="140">
        <v>195000</v>
      </c>
      <c r="F289" s="141">
        <f>D289-E289</f>
        <v>410100</v>
      </c>
      <c r="H289" s="5"/>
    </row>
    <row r="290" spans="1:8" s="4" customFormat="1" ht="17.25" customHeight="1">
      <c r="A290" s="96" t="s">
        <v>202</v>
      </c>
      <c r="B290" s="109" t="s">
        <v>8</v>
      </c>
      <c r="C290" s="113" t="s">
        <v>371</v>
      </c>
      <c r="D290" s="139">
        <v>150000</v>
      </c>
      <c r="E290" s="140"/>
      <c r="F290" s="141">
        <f>D290-E290</f>
        <v>150000</v>
      </c>
      <c r="H290" s="5"/>
    </row>
    <row r="291" spans="1:8" s="4" customFormat="1" ht="51" customHeight="1">
      <c r="A291" s="95" t="s">
        <v>12</v>
      </c>
      <c r="B291" s="108" t="s">
        <v>8</v>
      </c>
      <c r="C291" s="112" t="s">
        <v>369</v>
      </c>
      <c r="D291" s="136">
        <f>D292</f>
        <v>380000</v>
      </c>
      <c r="E291" s="136">
        <f>E292</f>
        <v>305700</v>
      </c>
      <c r="F291" s="136">
        <f>F292</f>
        <v>74300</v>
      </c>
      <c r="H291" s="5"/>
    </row>
    <row r="292" spans="1:8" s="4" customFormat="1" ht="36.75" customHeight="1">
      <c r="A292" s="95" t="s">
        <v>244</v>
      </c>
      <c r="B292" s="108" t="s">
        <v>8</v>
      </c>
      <c r="C292" s="112" t="s">
        <v>368</v>
      </c>
      <c r="D292" s="136">
        <f>SUM(D293:D293)</f>
        <v>380000</v>
      </c>
      <c r="E292" s="136">
        <f>SUM(E293:E293)</f>
        <v>305700</v>
      </c>
      <c r="F292" s="138">
        <f>D292-E292</f>
        <v>74300</v>
      </c>
      <c r="H292" s="5"/>
    </row>
    <row r="293" spans="1:8" s="4" customFormat="1" ht="21.75" customHeight="1">
      <c r="A293" s="96" t="s">
        <v>191</v>
      </c>
      <c r="B293" s="109" t="s">
        <v>8</v>
      </c>
      <c r="C293" s="113" t="s">
        <v>367</v>
      </c>
      <c r="D293" s="139">
        <v>380000</v>
      </c>
      <c r="E293" s="140">
        <v>305700</v>
      </c>
      <c r="F293" s="141">
        <f>D293-E293</f>
        <v>74300</v>
      </c>
      <c r="H293" s="5"/>
    </row>
    <row r="294" spans="1:8" s="4" customFormat="1" ht="21.75" customHeight="1">
      <c r="A294" s="127" t="s">
        <v>10</v>
      </c>
      <c r="B294" s="125" t="s">
        <v>8</v>
      </c>
      <c r="C294" s="128" t="s">
        <v>366</v>
      </c>
      <c r="D294" s="145">
        <f>D295</f>
        <v>8698600</v>
      </c>
      <c r="E294" s="145">
        <f>E295</f>
        <v>3931673.63</v>
      </c>
      <c r="F294" s="145">
        <f>F295</f>
        <v>4766926.37</v>
      </c>
      <c r="H294" s="5"/>
    </row>
    <row r="295" spans="1:8" s="4" customFormat="1" ht="21.75" customHeight="1">
      <c r="A295" s="127" t="s">
        <v>135</v>
      </c>
      <c r="B295" s="125" t="s">
        <v>8</v>
      </c>
      <c r="C295" s="128" t="s">
        <v>420</v>
      </c>
      <c r="D295" s="145">
        <f>D296+D307</f>
        <v>8698600</v>
      </c>
      <c r="E295" s="145">
        <f>E296+E307</f>
        <v>3931673.63</v>
      </c>
      <c r="F295" s="145">
        <f>D295-E295</f>
        <v>4766926.37</v>
      </c>
      <c r="H295" s="5"/>
    </row>
    <row r="296" spans="1:8" s="4" customFormat="1" ht="36.75" customHeight="1">
      <c r="A296" s="95" t="s">
        <v>356</v>
      </c>
      <c r="B296" s="108" t="s">
        <v>8</v>
      </c>
      <c r="C296" s="112" t="s">
        <v>481</v>
      </c>
      <c r="D296" s="136">
        <f>D297</f>
        <v>2098300</v>
      </c>
      <c r="E296" s="136">
        <f>E297</f>
        <v>1027326.04</v>
      </c>
      <c r="F296" s="136">
        <f>F297</f>
        <v>1070973.96</v>
      </c>
      <c r="H296" s="5"/>
    </row>
    <row r="297" spans="1:8" s="4" customFormat="1" ht="49.5" customHeight="1">
      <c r="A297" s="95" t="s">
        <v>483</v>
      </c>
      <c r="B297" s="108" t="s">
        <v>8</v>
      </c>
      <c r="C297" s="112" t="s">
        <v>482</v>
      </c>
      <c r="D297" s="136">
        <f>D298+D301</f>
        <v>2098300</v>
      </c>
      <c r="E297" s="136">
        <f>E298+E301</f>
        <v>1027326.04</v>
      </c>
      <c r="F297" s="138">
        <f aca="true" t="shared" si="15" ref="F297:F306">D297-E297</f>
        <v>1070973.96</v>
      </c>
      <c r="H297" s="5"/>
    </row>
    <row r="298" spans="1:8" s="4" customFormat="1" ht="36" customHeight="1">
      <c r="A298" s="95" t="s">
        <v>487</v>
      </c>
      <c r="B298" s="108" t="s">
        <v>8</v>
      </c>
      <c r="C298" s="112" t="s">
        <v>488</v>
      </c>
      <c r="D298" s="136">
        <f>D299+D300</f>
        <v>1954000</v>
      </c>
      <c r="E298" s="136">
        <f>E299+E300</f>
        <v>956806.27</v>
      </c>
      <c r="F298" s="138">
        <f t="shared" si="15"/>
        <v>997193.73</v>
      </c>
      <c r="H298" s="5"/>
    </row>
    <row r="299" spans="1:8" s="4" customFormat="1" ht="18.75" customHeight="1">
      <c r="A299" s="96" t="s">
        <v>175</v>
      </c>
      <c r="B299" s="109" t="s">
        <v>8</v>
      </c>
      <c r="C299" s="113" t="s">
        <v>494</v>
      </c>
      <c r="D299" s="139">
        <v>1500800</v>
      </c>
      <c r="E299" s="140">
        <v>737657.66</v>
      </c>
      <c r="F299" s="141">
        <f t="shared" si="15"/>
        <v>763142.34</v>
      </c>
      <c r="H299" s="5"/>
    </row>
    <row r="300" spans="1:8" s="4" customFormat="1" ht="16.5" customHeight="1">
      <c r="A300" s="96" t="s">
        <v>176</v>
      </c>
      <c r="B300" s="109" t="s">
        <v>8</v>
      </c>
      <c r="C300" s="113" t="s">
        <v>495</v>
      </c>
      <c r="D300" s="139">
        <v>453200</v>
      </c>
      <c r="E300" s="140">
        <v>219148.61</v>
      </c>
      <c r="F300" s="141">
        <f t="shared" si="15"/>
        <v>234051.39</v>
      </c>
      <c r="H300" s="5"/>
    </row>
    <row r="301" spans="1:8" s="4" customFormat="1" ht="51" customHeight="1">
      <c r="A301" s="95" t="s">
        <v>470</v>
      </c>
      <c r="B301" s="108" t="s">
        <v>8</v>
      </c>
      <c r="C301" s="112" t="s">
        <v>496</v>
      </c>
      <c r="D301" s="136">
        <f>SUM(D302+D303+D304+D305+D306)</f>
        <v>144300</v>
      </c>
      <c r="E301" s="136">
        <f>E302+E303+E304+E305+E306</f>
        <v>70519.77</v>
      </c>
      <c r="F301" s="138">
        <f>D301-E301</f>
        <v>73780.23</v>
      </c>
      <c r="H301" s="5"/>
    </row>
    <row r="302" spans="1:8" s="4" customFormat="1" ht="20.25" customHeight="1">
      <c r="A302" s="96" t="s">
        <v>188</v>
      </c>
      <c r="B302" s="109" t="s">
        <v>8</v>
      </c>
      <c r="C302" s="113" t="s">
        <v>498</v>
      </c>
      <c r="D302" s="139">
        <v>16400</v>
      </c>
      <c r="E302" s="139">
        <v>16380</v>
      </c>
      <c r="F302" s="141">
        <f t="shared" si="15"/>
        <v>20</v>
      </c>
      <c r="H302" s="5"/>
    </row>
    <row r="303" spans="1:8" s="4" customFormat="1" ht="20.25" customHeight="1">
      <c r="A303" s="62" t="s">
        <v>190</v>
      </c>
      <c r="B303" s="109" t="s">
        <v>8</v>
      </c>
      <c r="C303" s="113" t="s">
        <v>499</v>
      </c>
      <c r="D303" s="139">
        <v>6600</v>
      </c>
      <c r="E303" s="139"/>
      <c r="F303" s="141">
        <f t="shared" si="15"/>
        <v>6600</v>
      </c>
      <c r="H303" s="5"/>
    </row>
    <row r="304" spans="1:8" s="4" customFormat="1" ht="17.25" customHeight="1">
      <c r="A304" s="96" t="s">
        <v>191</v>
      </c>
      <c r="B304" s="109" t="s">
        <v>8</v>
      </c>
      <c r="C304" s="113" t="s">
        <v>497</v>
      </c>
      <c r="D304" s="139">
        <v>87400</v>
      </c>
      <c r="E304" s="139">
        <v>44352</v>
      </c>
      <c r="F304" s="141">
        <f t="shared" si="15"/>
        <v>43048</v>
      </c>
      <c r="H304" s="5"/>
    </row>
    <row r="305" spans="1:8" s="4" customFormat="1" ht="18.75" customHeight="1">
      <c r="A305" s="96" t="s">
        <v>196</v>
      </c>
      <c r="B305" s="109" t="s">
        <v>8</v>
      </c>
      <c r="C305" s="113" t="s">
        <v>500</v>
      </c>
      <c r="D305" s="139">
        <v>14000</v>
      </c>
      <c r="E305" s="139"/>
      <c r="F305" s="141">
        <f t="shared" si="15"/>
        <v>14000</v>
      </c>
      <c r="H305" s="5"/>
    </row>
    <row r="306" spans="1:8" s="4" customFormat="1" ht="17.25" customHeight="1">
      <c r="A306" s="106" t="s">
        <v>197</v>
      </c>
      <c r="B306" s="178" t="s">
        <v>8</v>
      </c>
      <c r="C306" s="82" t="s">
        <v>501</v>
      </c>
      <c r="D306" s="139">
        <v>19900</v>
      </c>
      <c r="E306" s="139">
        <v>9787.77</v>
      </c>
      <c r="F306" s="177">
        <f t="shared" si="15"/>
        <v>10112.23</v>
      </c>
      <c r="H306" s="5"/>
    </row>
    <row r="307" spans="1:8" s="4" customFormat="1" ht="54" customHeight="1">
      <c r="A307" s="95" t="s">
        <v>357</v>
      </c>
      <c r="B307" s="108" t="s">
        <v>8</v>
      </c>
      <c r="C307" s="112" t="s">
        <v>507</v>
      </c>
      <c r="D307" s="136">
        <f>D308+D312</f>
        <v>6600300</v>
      </c>
      <c r="E307" s="136">
        <f>E308+E312</f>
        <v>2904347.59</v>
      </c>
      <c r="F307" s="136">
        <f>F308+F312</f>
        <v>3695952.41</v>
      </c>
      <c r="H307" s="5"/>
    </row>
    <row r="308" spans="1:8" s="4" customFormat="1" ht="35.25" customHeight="1">
      <c r="A308" s="95" t="s">
        <v>9</v>
      </c>
      <c r="B308" s="108" t="s">
        <v>8</v>
      </c>
      <c r="C308" s="150" t="s">
        <v>504</v>
      </c>
      <c r="D308" s="136">
        <f aca="true" t="shared" si="16" ref="D308:F310">D309</f>
        <v>4003800</v>
      </c>
      <c r="E308" s="136">
        <f t="shared" si="16"/>
        <v>1797171</v>
      </c>
      <c r="F308" s="136">
        <f t="shared" si="16"/>
        <v>2206629</v>
      </c>
      <c r="H308" s="5"/>
    </row>
    <row r="309" spans="1:8" s="4" customFormat="1" ht="55.5" customHeight="1">
      <c r="A309" s="95" t="s">
        <v>502</v>
      </c>
      <c r="B309" s="108" t="s">
        <v>8</v>
      </c>
      <c r="C309" s="150" t="s">
        <v>503</v>
      </c>
      <c r="D309" s="136">
        <f t="shared" si="16"/>
        <v>4003800</v>
      </c>
      <c r="E309" s="136">
        <f t="shared" si="16"/>
        <v>1797171</v>
      </c>
      <c r="F309" s="136">
        <f t="shared" si="16"/>
        <v>2206629</v>
      </c>
      <c r="H309" s="5"/>
    </row>
    <row r="310" spans="1:8" s="4" customFormat="1" ht="21.75" customHeight="1">
      <c r="A310" s="95" t="s">
        <v>358</v>
      </c>
      <c r="B310" s="108" t="s">
        <v>8</v>
      </c>
      <c r="C310" s="150" t="s">
        <v>506</v>
      </c>
      <c r="D310" s="136">
        <f t="shared" si="16"/>
        <v>4003800</v>
      </c>
      <c r="E310" s="136">
        <f t="shared" si="16"/>
        <v>1797171</v>
      </c>
      <c r="F310" s="136">
        <f t="shared" si="16"/>
        <v>2206629</v>
      </c>
      <c r="H310" s="5"/>
    </row>
    <row r="311" spans="1:8" s="4" customFormat="1" ht="18" customHeight="1">
      <c r="A311" s="96" t="s">
        <v>359</v>
      </c>
      <c r="B311" s="109" t="s">
        <v>8</v>
      </c>
      <c r="C311" s="149" t="s">
        <v>505</v>
      </c>
      <c r="D311" s="139">
        <v>4003800</v>
      </c>
      <c r="E311" s="140">
        <v>1797171</v>
      </c>
      <c r="F311" s="141">
        <f aca="true" t="shared" si="17" ref="F311:F319">D311-E311</f>
        <v>2206629</v>
      </c>
      <c r="H311" s="5"/>
    </row>
    <row r="312" spans="1:8" s="4" customFormat="1" ht="33.75" customHeight="1">
      <c r="A312" s="95" t="s">
        <v>360</v>
      </c>
      <c r="B312" s="108" t="s">
        <v>8</v>
      </c>
      <c r="C312" s="53" t="s">
        <v>508</v>
      </c>
      <c r="D312" s="136">
        <f>D313</f>
        <v>2596500</v>
      </c>
      <c r="E312" s="136">
        <f>E313</f>
        <v>1107176.59</v>
      </c>
      <c r="F312" s="136">
        <f t="shared" si="17"/>
        <v>1489323.41</v>
      </c>
      <c r="H312" s="5"/>
    </row>
    <row r="313" spans="1:8" s="4" customFormat="1" ht="53.25" customHeight="1">
      <c r="A313" s="95" t="s">
        <v>502</v>
      </c>
      <c r="B313" s="176" t="s">
        <v>8</v>
      </c>
      <c r="C313" s="53" t="s">
        <v>521</v>
      </c>
      <c r="D313" s="136">
        <f>D314</f>
        <v>2596500</v>
      </c>
      <c r="E313" s="136">
        <f>E314</f>
        <v>1107176.59</v>
      </c>
      <c r="F313" s="136">
        <f t="shared" si="17"/>
        <v>1489323.41</v>
      </c>
      <c r="H313" s="5"/>
    </row>
    <row r="314" spans="1:8" s="4" customFormat="1" ht="21" customHeight="1">
      <c r="A314" s="96" t="s">
        <v>191</v>
      </c>
      <c r="B314" s="109" t="s">
        <v>8</v>
      </c>
      <c r="C314" s="82" t="s">
        <v>522</v>
      </c>
      <c r="D314" s="139">
        <v>2596500</v>
      </c>
      <c r="E314" s="140">
        <v>1107176.59</v>
      </c>
      <c r="F314" s="139">
        <f t="shared" si="17"/>
        <v>1489323.41</v>
      </c>
      <c r="H314" s="5"/>
    </row>
    <row r="315" spans="1:8" s="4" customFormat="1" ht="24" customHeight="1">
      <c r="A315" s="142" t="s">
        <v>136</v>
      </c>
      <c r="B315" s="125" t="s">
        <v>8</v>
      </c>
      <c r="C315" s="128" t="s">
        <v>365</v>
      </c>
      <c r="D315" s="145">
        <f aca="true" t="shared" si="18" ref="D315:E318">D316</f>
        <v>937600</v>
      </c>
      <c r="E315" s="146">
        <f t="shared" si="18"/>
        <v>539000</v>
      </c>
      <c r="F315" s="147">
        <f t="shared" si="17"/>
        <v>398600</v>
      </c>
      <c r="H315" s="5"/>
    </row>
    <row r="316" spans="1:8" s="4" customFormat="1" ht="22.5" customHeight="1">
      <c r="A316" s="45" t="s">
        <v>137</v>
      </c>
      <c r="B316" s="46" t="s">
        <v>8</v>
      </c>
      <c r="C316" s="112" t="s">
        <v>364</v>
      </c>
      <c r="D316" s="136">
        <f t="shared" si="18"/>
        <v>937600</v>
      </c>
      <c r="E316" s="137">
        <f t="shared" si="18"/>
        <v>539000</v>
      </c>
      <c r="F316" s="138">
        <f t="shared" si="17"/>
        <v>398600</v>
      </c>
      <c r="H316" s="5"/>
    </row>
    <row r="317" spans="1:8" s="4" customFormat="1" ht="105" customHeight="1">
      <c r="A317" s="95" t="s">
        <v>514</v>
      </c>
      <c r="B317" s="108" t="s">
        <v>8</v>
      </c>
      <c r="C317" s="112" t="s">
        <v>363</v>
      </c>
      <c r="D317" s="136">
        <f t="shared" si="18"/>
        <v>937600</v>
      </c>
      <c r="E317" s="137">
        <f t="shared" si="18"/>
        <v>539000</v>
      </c>
      <c r="F317" s="138">
        <f t="shared" si="17"/>
        <v>398600</v>
      </c>
      <c r="H317" s="5"/>
    </row>
    <row r="318" spans="1:8" s="4" customFormat="1" ht="52.5" customHeight="1">
      <c r="A318" s="95" t="s">
        <v>470</v>
      </c>
      <c r="B318" s="108" t="s">
        <v>8</v>
      </c>
      <c r="C318" s="112" t="s">
        <v>362</v>
      </c>
      <c r="D318" s="136">
        <f t="shared" si="18"/>
        <v>937600</v>
      </c>
      <c r="E318" s="137">
        <f t="shared" si="18"/>
        <v>539000</v>
      </c>
      <c r="F318" s="138">
        <f t="shared" si="17"/>
        <v>398600</v>
      </c>
      <c r="H318" s="5"/>
    </row>
    <row r="319" spans="1:8" s="4" customFormat="1" ht="21" customHeight="1">
      <c r="A319" s="106" t="s">
        <v>191</v>
      </c>
      <c r="B319" s="178" t="s">
        <v>8</v>
      </c>
      <c r="C319" s="82" t="s">
        <v>361</v>
      </c>
      <c r="D319" s="139">
        <v>937600</v>
      </c>
      <c r="E319" s="148">
        <v>539000</v>
      </c>
      <c r="F319" s="185">
        <f t="shared" si="17"/>
        <v>398600</v>
      </c>
      <c r="H319" s="5"/>
    </row>
    <row r="320" spans="1:8" s="4" customFormat="1" ht="34.5" customHeight="1">
      <c r="A320" s="103" t="s">
        <v>423</v>
      </c>
      <c r="B320" s="107" t="s">
        <v>424</v>
      </c>
      <c r="C320" s="53" t="s">
        <v>121</v>
      </c>
      <c r="D320" s="136">
        <v>0</v>
      </c>
      <c r="E320" s="154">
        <f>E16-E76</f>
        <v>1618373.9499999993</v>
      </c>
      <c r="F320" s="185"/>
      <c r="H320" s="5"/>
    </row>
    <row r="321" spans="1:8" s="4" customFormat="1" ht="16.5" customHeight="1">
      <c r="A321" s="179"/>
      <c r="B321" s="180"/>
      <c r="C321" s="181"/>
      <c r="D321" s="182"/>
      <c r="E321" s="183"/>
      <c r="F321" s="184"/>
      <c r="H321" s="5"/>
    </row>
    <row r="322" spans="1:8" s="4" customFormat="1" ht="15" customHeight="1">
      <c r="A322" s="231" t="s">
        <v>314</v>
      </c>
      <c r="B322" s="231" t="s">
        <v>316</v>
      </c>
      <c r="C322" s="233" t="s">
        <v>313</v>
      </c>
      <c r="D322" s="235" t="s">
        <v>315</v>
      </c>
      <c r="E322" s="236" t="s">
        <v>160</v>
      </c>
      <c r="F322" s="227" t="s">
        <v>161</v>
      </c>
      <c r="H322" s="5"/>
    </row>
    <row r="323" spans="1:8" s="4" customFormat="1" ht="48" customHeight="1">
      <c r="A323" s="232"/>
      <c r="B323" s="232"/>
      <c r="C323" s="234"/>
      <c r="D323" s="235"/>
      <c r="E323" s="237"/>
      <c r="F323" s="228"/>
      <c r="H323" s="5"/>
    </row>
    <row r="324" spans="1:8" s="4" customFormat="1" ht="18.75" customHeight="1">
      <c r="A324" s="119" t="s">
        <v>120</v>
      </c>
      <c r="B324" s="119" t="s">
        <v>269</v>
      </c>
      <c r="C324" s="209">
        <v>3</v>
      </c>
      <c r="D324" s="120">
        <v>4</v>
      </c>
      <c r="E324" s="168">
        <v>5</v>
      </c>
      <c r="F324" s="121">
        <v>6</v>
      </c>
      <c r="H324" s="5"/>
    </row>
    <row r="325" spans="1:6" s="4" customFormat="1" ht="34.5">
      <c r="A325" s="69" t="s">
        <v>428</v>
      </c>
      <c r="B325" s="97" t="s">
        <v>159</v>
      </c>
      <c r="C325" s="53" t="s">
        <v>121</v>
      </c>
      <c r="D325" s="155"/>
      <c r="E325" s="136">
        <f>E326</f>
        <v>-1618373.9499999993</v>
      </c>
      <c r="F325" s="136"/>
    </row>
    <row r="326" spans="1:6" ht="34.5" customHeight="1">
      <c r="A326" s="77" t="s">
        <v>319</v>
      </c>
      <c r="B326" s="97" t="s">
        <v>317</v>
      </c>
      <c r="C326" s="123" t="s">
        <v>328</v>
      </c>
      <c r="D326" s="155">
        <f>D325</f>
        <v>0</v>
      </c>
      <c r="E326" s="136">
        <f>E327+E331</f>
        <v>-1618373.9499999993</v>
      </c>
      <c r="F326" s="136">
        <f>F325</f>
        <v>0</v>
      </c>
    </row>
    <row r="327" spans="1:6" ht="18.75" customHeight="1">
      <c r="A327" s="77" t="s">
        <v>318</v>
      </c>
      <c r="B327" s="65" t="s">
        <v>321</v>
      </c>
      <c r="C327" s="123" t="s">
        <v>329</v>
      </c>
      <c r="D327" s="155">
        <f>-D16</f>
        <v>-57654300</v>
      </c>
      <c r="E327" s="136">
        <f>E328</f>
        <v>-24384725.58</v>
      </c>
      <c r="F327" s="66" t="s">
        <v>121</v>
      </c>
    </row>
    <row r="328" spans="1:6" ht="38.25" customHeight="1">
      <c r="A328" s="77" t="s">
        <v>320</v>
      </c>
      <c r="B328" s="65" t="s">
        <v>321</v>
      </c>
      <c r="C328" s="123" t="s">
        <v>330</v>
      </c>
      <c r="D328" s="155">
        <f>D327</f>
        <v>-57654300</v>
      </c>
      <c r="E328" s="136">
        <f>E329</f>
        <v>-24384725.58</v>
      </c>
      <c r="F328" s="66" t="s">
        <v>121</v>
      </c>
    </row>
    <row r="329" spans="1:6" ht="29.25" customHeight="1">
      <c r="A329" s="77" t="s">
        <v>322</v>
      </c>
      <c r="B329" s="65" t="s">
        <v>321</v>
      </c>
      <c r="C329" s="123" t="s">
        <v>394</v>
      </c>
      <c r="D329" s="155">
        <f>D328</f>
        <v>-57654300</v>
      </c>
      <c r="E329" s="136">
        <f>E330</f>
        <v>-24384725.58</v>
      </c>
      <c r="F329" s="66" t="s">
        <v>121</v>
      </c>
    </row>
    <row r="330" spans="1:6" ht="86.25" customHeight="1">
      <c r="A330" s="70" t="s">
        <v>327</v>
      </c>
      <c r="B330" s="68" t="s">
        <v>321</v>
      </c>
      <c r="C330" s="122" t="s">
        <v>393</v>
      </c>
      <c r="D330" s="156">
        <f>D329</f>
        <v>-57654300</v>
      </c>
      <c r="E330" s="139">
        <v>-24384725.58</v>
      </c>
      <c r="F330" s="89" t="s">
        <v>121</v>
      </c>
    </row>
    <row r="331" spans="1:6" ht="25.5" customHeight="1">
      <c r="A331" s="77" t="s">
        <v>324</v>
      </c>
      <c r="B331" s="65" t="s">
        <v>323</v>
      </c>
      <c r="C331" s="123" t="s">
        <v>328</v>
      </c>
      <c r="D331" s="155">
        <f>D76</f>
        <v>57654300</v>
      </c>
      <c r="E331" s="136">
        <f>E332</f>
        <v>22766351.63</v>
      </c>
      <c r="F331" s="66" t="s">
        <v>121</v>
      </c>
    </row>
    <row r="332" spans="1:6" ht="36.75" customHeight="1">
      <c r="A332" s="77" t="s">
        <v>515</v>
      </c>
      <c r="B332" s="65" t="s">
        <v>323</v>
      </c>
      <c r="C332" s="123" t="s">
        <v>331</v>
      </c>
      <c r="D332" s="155">
        <f>D331</f>
        <v>57654300</v>
      </c>
      <c r="E332" s="136">
        <f>E333</f>
        <v>22766351.63</v>
      </c>
      <c r="F332" s="66" t="s">
        <v>121</v>
      </c>
    </row>
    <row r="333" spans="1:6" ht="29.25" customHeight="1">
      <c r="A333" s="77" t="s">
        <v>325</v>
      </c>
      <c r="B333" s="65" t="s">
        <v>323</v>
      </c>
      <c r="C333" s="123" t="s">
        <v>332</v>
      </c>
      <c r="D333" s="155">
        <f>D332</f>
        <v>57654300</v>
      </c>
      <c r="E333" s="136">
        <f>E334</f>
        <v>22766351.63</v>
      </c>
      <c r="F333" s="66" t="s">
        <v>121</v>
      </c>
    </row>
    <row r="334" spans="1:6" ht="78" customHeight="1">
      <c r="A334" s="70" t="s">
        <v>326</v>
      </c>
      <c r="B334" s="68" t="s">
        <v>323</v>
      </c>
      <c r="C334" s="122" t="s">
        <v>333</v>
      </c>
      <c r="D334" s="156">
        <f>D333</f>
        <v>57654300</v>
      </c>
      <c r="E334" s="139">
        <v>22766351.63</v>
      </c>
      <c r="F334" s="89" t="s">
        <v>121</v>
      </c>
    </row>
    <row r="335" spans="1:6" ht="16.5">
      <c r="A335" s="27" t="s">
        <v>6</v>
      </c>
      <c r="B335" s="27"/>
      <c r="C335" s="28"/>
      <c r="D335" s="29"/>
      <c r="E335" s="30"/>
      <c r="F335" s="31"/>
    </row>
    <row r="336" spans="1:6" ht="16.5">
      <c r="A336" s="27" t="s">
        <v>5</v>
      </c>
      <c r="B336" s="27"/>
      <c r="C336" s="28" t="s">
        <v>3</v>
      </c>
      <c r="D336" s="29"/>
      <c r="E336" s="30" t="s">
        <v>143</v>
      </c>
      <c r="F336" s="31"/>
    </row>
    <row r="337" spans="1:6" ht="16.5">
      <c r="A337" s="27"/>
      <c r="B337" s="27"/>
      <c r="C337" s="28" t="s">
        <v>1</v>
      </c>
      <c r="D337" s="29" t="s">
        <v>0</v>
      </c>
      <c r="E337" s="30"/>
      <c r="F337" s="31"/>
    </row>
    <row r="338" spans="1:6" ht="16.5">
      <c r="A338" s="27" t="s">
        <v>438</v>
      </c>
      <c r="B338" s="27"/>
      <c r="C338" s="28" t="s">
        <v>3</v>
      </c>
      <c r="D338" s="29"/>
      <c r="E338" s="30" t="s">
        <v>439</v>
      </c>
      <c r="F338" s="31"/>
    </row>
    <row r="339" spans="1:6" ht="25.5" customHeight="1">
      <c r="A339" s="27"/>
      <c r="B339" s="27"/>
      <c r="C339" s="28" t="s">
        <v>1</v>
      </c>
      <c r="D339" s="29" t="s">
        <v>0</v>
      </c>
      <c r="E339" s="30"/>
      <c r="F339" s="31"/>
    </row>
    <row r="340" spans="1:6" ht="33">
      <c r="A340" s="27" t="s">
        <v>4</v>
      </c>
      <c r="B340" s="27"/>
      <c r="C340" s="28" t="s">
        <v>3</v>
      </c>
      <c r="D340" s="29"/>
      <c r="E340" s="30" t="s">
        <v>2</v>
      </c>
      <c r="F340" s="26"/>
    </row>
    <row r="341" spans="1:6" ht="16.5">
      <c r="A341" s="27"/>
      <c r="B341" s="27"/>
      <c r="C341" s="28" t="s">
        <v>1</v>
      </c>
      <c r="D341" s="29" t="s">
        <v>0</v>
      </c>
      <c r="E341" s="30"/>
      <c r="F341" s="26"/>
    </row>
    <row r="354" ht="15">
      <c r="F354" s="19"/>
    </row>
    <row r="355" ht="15">
      <c r="F355" s="19"/>
    </row>
    <row r="356" ht="15">
      <c r="F356" s="19"/>
    </row>
    <row r="357" ht="15">
      <c r="F357" s="19"/>
    </row>
  </sheetData>
  <sheetProtection/>
  <mergeCells count="17">
    <mergeCell ref="F322:F323"/>
    <mergeCell ref="A8:C8"/>
    <mergeCell ref="D8:E8"/>
    <mergeCell ref="A9:C9"/>
    <mergeCell ref="D9:E9"/>
    <mergeCell ref="A322:A323"/>
    <mergeCell ref="B322:B323"/>
    <mergeCell ref="C322:C323"/>
    <mergeCell ref="D322:D323"/>
    <mergeCell ref="E322:E323"/>
    <mergeCell ref="D1:F1"/>
    <mergeCell ref="C2:F2"/>
    <mergeCell ref="C3:F3"/>
    <mergeCell ref="C4:F4"/>
    <mergeCell ref="C5:F5"/>
    <mergeCell ref="A7:C7"/>
    <mergeCell ref="D7:E7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horizontalDpi="600" verticalDpi="600" orientation="portrait" paperSize="9" scale="62" r:id="rId1"/>
  <headerFooter alignWithMargins="0">
    <oddFooter>&amp;C&amp;"Arial,обычный"&amp;P</oddFooter>
  </headerFooter>
  <rowBreaks count="13" manualBreakCount="13">
    <brk id="31" max="5" man="1"/>
    <brk id="51" max="5" man="1"/>
    <brk id="70" max="5" man="1"/>
    <brk id="73" max="5" man="1"/>
    <brk id="100" max="5" man="1"/>
    <brk id="125" max="5" man="1"/>
    <brk id="155" max="5" man="1"/>
    <brk id="179" max="5" man="1"/>
    <brk id="214" max="5" man="1"/>
    <brk id="241" max="5" man="1"/>
    <brk id="268" max="5" man="1"/>
    <brk id="293" max="5" man="1"/>
    <brk id="321" max="5" man="1"/>
  </rowBreaks>
  <ignoredErrors>
    <ignoredError sqref="E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2015-06-11T08:47:27Z</dcterms:modified>
  <cp:category/>
  <cp:version/>
  <cp:contentType/>
  <cp:contentStatus/>
</cp:coreProperties>
</file>