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05" windowWidth="14805" windowHeight="7710"/>
  </bookViews>
  <sheets>
    <sheet name="Прилож.1 Доходы 2015 измен 1" sheetId="8" r:id="rId1"/>
  </sheets>
  <definedNames>
    <definedName name="OLE_LINK1" localSheetId="0">'Прилож.1 Доходы 2015 измен 1'!$D$58</definedName>
    <definedName name="_xlnm.Print_Area" localSheetId="0">'Прилож.1 Доходы 2015 измен 1'!$A$1:$E$67</definedName>
  </definedNames>
  <calcPr calcId="145621" refMode="R1C1"/>
</workbook>
</file>

<file path=xl/calcChain.xml><?xml version="1.0" encoding="utf-8"?>
<calcChain xmlns="http://schemas.openxmlformats.org/spreadsheetml/2006/main">
  <c r="E46" i="8" l="1"/>
  <c r="E45" i="8" s="1"/>
  <c r="I64" i="8"/>
  <c r="H64" i="8"/>
  <c r="G64" i="8"/>
  <c r="F64" i="8"/>
  <c r="I60" i="8"/>
  <c r="I59" i="8" s="1"/>
  <c r="H60" i="8"/>
  <c r="G60" i="8"/>
  <c r="G59" i="8" s="1"/>
  <c r="F60" i="8"/>
  <c r="F59" i="8" s="1"/>
  <c r="E60" i="8"/>
  <c r="E59" i="8" s="1"/>
  <c r="H59" i="8"/>
  <c r="I56" i="8"/>
  <c r="I55" i="8" s="1"/>
  <c r="H56" i="8"/>
  <c r="H55" i="8" s="1"/>
  <c r="G56" i="8"/>
  <c r="G55" i="8" s="1"/>
  <c r="F56" i="8"/>
  <c r="F55" i="8" s="1"/>
  <c r="E56" i="8"/>
  <c r="E55" i="8" s="1"/>
  <c r="I46" i="8"/>
  <c r="I45" i="8" s="1"/>
  <c r="I41" i="8" s="1"/>
  <c r="H46" i="8"/>
  <c r="H45" i="8" s="1"/>
  <c r="H41" i="8" s="1"/>
  <c r="G46" i="8"/>
  <c r="G45" i="8" s="1"/>
  <c r="G41" i="8" s="1"/>
  <c r="F46" i="8"/>
  <c r="F45" i="8"/>
  <c r="F41" i="8" s="1"/>
  <c r="E43" i="8"/>
  <c r="E39" i="8"/>
  <c r="E38" i="8"/>
  <c r="E37" i="8" s="1"/>
  <c r="I36" i="8"/>
  <c r="H36" i="8"/>
  <c r="G36" i="8"/>
  <c r="F36" i="8"/>
  <c r="E35" i="8"/>
  <c r="E34" i="8"/>
  <c r="I33" i="8"/>
  <c r="H33" i="8"/>
  <c r="G33" i="8"/>
  <c r="F33" i="8"/>
  <c r="I31" i="8"/>
  <c r="I30" i="8" s="1"/>
  <c r="H31" i="8"/>
  <c r="H30" i="8" s="1"/>
  <c r="G31" i="8"/>
  <c r="G30" i="8" s="1"/>
  <c r="F31" i="8"/>
  <c r="F30" i="8" s="1"/>
  <c r="E31" i="8"/>
  <c r="E30" i="8" s="1"/>
  <c r="G29" i="8"/>
  <c r="F29" i="8"/>
  <c r="I28" i="8"/>
  <c r="I27" i="8" s="1"/>
  <c r="H28" i="8"/>
  <c r="H27" i="8" s="1"/>
  <c r="G28" i="8"/>
  <c r="G27" i="8" s="1"/>
  <c r="F28" i="8"/>
  <c r="F27" i="8" s="1"/>
  <c r="E28" i="8"/>
  <c r="E27" i="8" s="1"/>
  <c r="E25" i="8"/>
  <c r="I23" i="8"/>
  <c r="H23" i="8"/>
  <c r="G23" i="8"/>
  <c r="G22" i="8" s="1"/>
  <c r="F23" i="8"/>
  <c r="F22" i="8" s="1"/>
  <c r="I22" i="8"/>
  <c r="H22" i="8"/>
  <c r="E22" i="8"/>
  <c r="F19" i="8"/>
  <c r="I18" i="8"/>
  <c r="H18" i="8"/>
  <c r="G18" i="8"/>
  <c r="F18" i="8"/>
  <c r="E18" i="8"/>
  <c r="H16" i="8"/>
  <c r="H15" i="8" s="1"/>
  <c r="H14" i="8" s="1"/>
  <c r="G16" i="8"/>
  <c r="G15" i="8" s="1"/>
  <c r="G14" i="8" s="1"/>
  <c r="F16" i="8"/>
  <c r="F15" i="8" s="1"/>
  <c r="F14" i="8" s="1"/>
  <c r="F13" i="8" s="1"/>
  <c r="I15" i="8"/>
  <c r="I14" i="8" s="1"/>
  <c r="I13" i="8" s="1"/>
  <c r="E15" i="8"/>
  <c r="H54" i="8" l="1"/>
  <c r="H53" i="8" s="1"/>
  <c r="H52" i="8" s="1"/>
  <c r="G54" i="8"/>
  <c r="G53" i="8" s="1"/>
  <c r="G52" i="8" s="1"/>
  <c r="E33" i="8"/>
  <c r="I54" i="8"/>
  <c r="I53" i="8" s="1"/>
  <c r="I52" i="8" s="1"/>
  <c r="E54" i="8"/>
  <c r="E53" i="8" s="1"/>
  <c r="E52" i="8" s="1"/>
  <c r="H13" i="8"/>
  <c r="G13" i="8"/>
  <c r="G12" i="8" s="1"/>
  <c r="G63" i="8" s="1"/>
  <c r="G65" i="8" s="1"/>
  <c r="F54" i="8"/>
  <c r="F53" i="8" s="1"/>
  <c r="F52" i="8" s="1"/>
  <c r="E41" i="8"/>
  <c r="H12" i="8"/>
  <c r="H63" i="8" s="1"/>
  <c r="H65" i="8" s="1"/>
  <c r="I12" i="8"/>
  <c r="F12" i="8"/>
  <c r="F63" i="8" s="1"/>
  <c r="F65" i="8" s="1"/>
  <c r="E14" i="8"/>
  <c r="E13" i="8" s="1"/>
  <c r="E12" i="8" l="1"/>
  <c r="E63" i="8" s="1"/>
  <c r="I63" i="8"/>
  <c r="I65" i="8" s="1"/>
</calcChain>
</file>

<file path=xl/sharedStrings.xml><?xml version="1.0" encoding="utf-8"?>
<sst xmlns="http://schemas.openxmlformats.org/spreadsheetml/2006/main" count="221" uniqueCount="166">
  <si>
    <t>Приложение №1</t>
  </si>
  <si>
    <t>муниципальный округ Адмиралтейский округ</t>
  </si>
  <si>
    <t xml:space="preserve">ДОХОДЫ   МЕСТНОГО БЮДЖЕТА МУНИЦИПАЛЬНОГО ОБРАЗОВАНИЯ МУНИЦИПАЛЬНЫЙ ОКРУГ АДМИРАЛТЕЙСКИЙ ОКРУГ  </t>
  </si>
  <si>
    <r>
      <t xml:space="preserve">  на   </t>
    </r>
    <r>
      <rPr>
        <b/>
        <sz val="13"/>
        <rFont val="Arial Cyr"/>
        <charset val="204"/>
      </rPr>
      <t xml:space="preserve">2015 </t>
    </r>
    <r>
      <rPr>
        <b/>
        <sz val="12"/>
        <rFont val="Arial Cyr"/>
        <charset val="204"/>
      </rPr>
      <t>год</t>
    </r>
  </si>
  <si>
    <t>№ п/п</t>
  </si>
  <si>
    <t>Код адмнистратора</t>
  </si>
  <si>
    <t>код источника доходов</t>
  </si>
  <si>
    <t>Наименование кода дохода  бюджета</t>
  </si>
  <si>
    <t>Сумма тыс.руб.</t>
  </si>
  <si>
    <t>1 квартал</t>
  </si>
  <si>
    <t>2 квартал</t>
  </si>
  <si>
    <t>3 квартал</t>
  </si>
  <si>
    <t>4 квартал</t>
  </si>
  <si>
    <t>I</t>
  </si>
  <si>
    <t>000</t>
  </si>
  <si>
    <t xml:space="preserve"> 1 00 00000 00 0000 000</t>
  </si>
  <si>
    <t>НАЛОГОВЫЕ И НЕНАЛОГОВЫЕ ДОХОДЫ</t>
  </si>
  <si>
    <t>1.1</t>
  </si>
  <si>
    <t xml:space="preserve"> 1 05 00000 00 0000 000</t>
  </si>
  <si>
    <t>НАЛОГИ НА СОВОКУПНЫЙ ДОХОД</t>
  </si>
  <si>
    <t>1.1.1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</si>
  <si>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</si>
  <si>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</si>
  <si>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</si>
  <si>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>1.1.1.1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</si>
  <si>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</si>
  <si>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</si>
  <si>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>1.1.1.1.1</t>
  </si>
  <si>
    <t xml:space="preserve"> 1 05 01011 01 0000 110</t>
  </si>
  <si>
    <t>1.1.1.1.2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</si>
  <si>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</si>
  <si>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</si>
  <si>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</si>
  <si>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</si>
  <si>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1.1.1.1.2.1</t>
  </si>
  <si>
    <t xml:space="preserve"> 1 05 01021 01 0000 110</t>
  </si>
  <si>
    <t>1.1.1.1.2.2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</si>
  <si>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</si>
  <si>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</si>
  <si>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1.1.1.1.3</t>
  </si>
  <si>
    <t>1 05 01050 01 0000 110</t>
  </si>
  <si>
    <t>Минимальный налог, зачисляемый в бюджеты субъектов Российской Федерации</t>
  </si>
  <si>
    <t>1.1.2</t>
  </si>
  <si>
    <t xml:space="preserve"> 1 05 02000 02 0000 110</t>
  </si>
  <si>
    <t>Единый налог на вмененный доход для отдельных видов деятельности</t>
  </si>
  <si>
    <t>1.1.2.1</t>
  </si>
  <si>
    <t xml:space="preserve"> 1 05 02010 02 0000 110</t>
  </si>
  <si>
    <t xml:space="preserve">Единый налог на вмененный доход для отдельных видов деятельности </t>
  </si>
  <si>
    <t>1.1.2.2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</si>
  <si>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</si>
  <si>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</si>
  <si>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1.1.3</t>
  </si>
  <si>
    <t>1 05 04000  02 0000 110</t>
  </si>
  <si>
    <t>Налог, взимаемый в связи  с  применением    патентной системы налогообложения</t>
  </si>
  <si>
    <t>1.1.3.1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</si>
  <si>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</si>
  <si>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</si>
  <si>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1.2</t>
  </si>
  <si>
    <t xml:space="preserve"> 1 06 00000 00 0000 000</t>
  </si>
  <si>
    <t>НАЛОГИ НА ИМУЩЕСТВО</t>
  </si>
  <si>
    <t>1.2.1</t>
  </si>
  <si>
    <t xml:space="preserve"> 1 06 01000 00 0000 110</t>
  </si>
  <si>
    <t>Налог на имущество физических лиц</t>
  </si>
  <si>
    <t>1.2.1.1</t>
  </si>
  <si>
    <t xml:space="preserve"> 1 06 01010 03 0000 110</t>
  </si>
  <si>
    <t xml:space="preserve">Налог на имущество физических лиц, взимаемый по ставкам, применяемым к объектам налогообложения, расположенным  в границах внутригородских муниципальных образований городов федерального значения </t>
  </si>
  <si>
    <t>1.3</t>
  </si>
  <si>
    <t xml:space="preserve"> 1 09 00000 00 0000 000</t>
  </si>
  <si>
    <t>ЗАДОЛЖЕННОСТЬ И ПЕРЕРАСЧЕТЫ ПО ОТМЕНЕННЫМ  НАЛОГАМ, СБОРАМ И ИНЫМ  ОБЯЗАТЕЛЬНЫМ ПЛАТЕЖАМ</t>
  </si>
  <si>
    <t>1.3.1.</t>
  </si>
  <si>
    <t>1 09  04000 00 0000 110</t>
  </si>
  <si>
    <t>Налоги на имущество</t>
  </si>
  <si>
    <t xml:space="preserve"> 1 09 04040 01 0000 110</t>
  </si>
  <si>
    <t xml:space="preserve">Налог с имущества, переходящего в порядке наследования или дарения  </t>
  </si>
  <si>
    <t>1.4</t>
  </si>
  <si>
    <t>1 13 00000 00 0000 000</t>
  </si>
  <si>
    <t>ДОХОДЫ ОТ ОКАЗАНИЯ ПЛАТНЫХ УСЛУГ (РАБОТ) И КОМПЕНСАЦИИ ЗАТРАТ ГОСУДАРТСВА</t>
  </si>
  <si>
    <t>1.4.1</t>
  </si>
  <si>
    <t xml:space="preserve"> 1 13 01000 00 0000 130 </t>
  </si>
  <si>
    <t>Доходы от оказания платных услуг (работ)</t>
  </si>
  <si>
    <t>1.4.1.1</t>
  </si>
  <si>
    <t>1 13 01990 00 0000 130</t>
  </si>
  <si>
    <t>Прочие доходы от оказания платных услуг (работ)</t>
  </si>
  <si>
    <t>903</t>
  </si>
  <si>
    <t xml:space="preserve"> 1 13 01993 03 0000 130 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</si>
  <si>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</t>
  </si>
  <si>
    <t>1.4.2</t>
  </si>
  <si>
    <t xml:space="preserve">1 13 02000 00 0000 130 </t>
  </si>
  <si>
    <t>Доходы от компенсации затрат государства</t>
  </si>
  <si>
    <t>1.4.2.1</t>
  </si>
  <si>
    <t xml:space="preserve"> 1 13 02990 00 0000 130 </t>
  </si>
  <si>
    <t xml:space="preserve">Прочие доходы от компенсации затрат государства </t>
  </si>
  <si>
    <t>1.4.2.1.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</si>
  <si>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</si>
  <si>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</si>
  <si>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</si>
  <si>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</si>
  <si>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 xml:space="preserve"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</si>
  <si>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1.5</t>
  </si>
  <si>
    <t xml:space="preserve"> 1 16 00000 00 0000 000</t>
  </si>
  <si>
    <t>ШТРАФЫ, САНКЦИИ, ВОЗМЕЩЕНИЕ УЩЕРБА</t>
  </si>
  <si>
    <t>1.5.1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</si>
  <si>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</si>
  <si>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</si>
  <si>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1.5.2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</si>
  <si>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</si>
  <si>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</si>
  <si>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1.5.2.1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</si>
  <si>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</si>
  <si>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</si>
  <si>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</si>
  <si>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>1.5.3</t>
  </si>
  <si>
    <t xml:space="preserve"> 1 16 90000 00 0000 140</t>
  </si>
  <si>
    <t>Прочие поступления от денежных взысканий (штрафов) и иных сумм в возмещение ущерба</t>
  </si>
  <si>
    <t>1.5.3.1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</si>
  <si>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</si>
  <si>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</si>
  <si>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1.5.3.1.2</t>
  </si>
  <si>
    <t>806</t>
  </si>
  <si>
    <t>1 16 90030 03 0100 140</t>
  </si>
  <si>
    <t>Штрафы за адмистративные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</t>
  </si>
  <si>
    <t>846</t>
  </si>
  <si>
    <t>1 16 90030 03 0200 140</t>
  </si>
  <si>
    <t>Штрафы за адмистративные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</si>
  <si>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1.6</t>
  </si>
  <si>
    <t>2 00 00000 00 0000 000</t>
  </si>
  <si>
    <t>БЕЗВОЗМЕЗДНЫЕ ПОСТУПЛЕНИЯ</t>
  </si>
  <si>
    <t>1.6.1</t>
  </si>
  <si>
    <t>2 02 00000 00 0000 000</t>
  </si>
  <si>
    <t>БЕЗВОЗМЕЗДНЫЕ ПОСТУПЛЕНИЯ ОТ ДРУГИХ БЮДЖЕТОВ БЮДЖЕТНОЙ  СИСТЕМЫ РОССИЙСКОЙ ФЕДЕРАЦИИ</t>
  </si>
  <si>
    <t>1.6.1.1</t>
  </si>
  <si>
    <t>2 02 03000 00 0000 151</t>
  </si>
  <si>
    <t>Субвенции бюджетам субъектов Российской Федерации и муниципальных образований</t>
  </si>
  <si>
    <t>1.6.1.1.2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</si>
  <si>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</si>
  <si>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</si>
  <si>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1.6.1.1.2.1</t>
  </si>
  <si>
    <t>2 02 03 024 03 0000 151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</si>
  <si>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</si>
  <si>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1.6.1.1.2.1.1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</si>
  <si>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</si>
  <si>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</si>
  <si>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1.6.1.1.2.1.2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</si>
  <si>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</si>
  <si>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составлениюпротоколов об административных правонарушениях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</si>
  <si>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</si>
  <si>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</si>
  <si>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1.6.1.2.1</t>
  </si>
  <si>
    <t>2 02 03027 03 0000 151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</si>
  <si>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</si>
  <si>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1.6.1.2.1.1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</si>
  <si>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</si>
  <si>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</si>
  <si>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1.6.1.2.1.2</t>
  </si>
  <si>
    <t>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</si>
  <si>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</si>
  <si>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</si>
  <si>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.</t>
  </si>
  <si>
    <t>1.5.3.1.1</t>
  </si>
  <si>
    <t>1.5.3.1.3</t>
  </si>
  <si>
    <t>807</t>
  </si>
  <si>
    <t>1.5.3.1.4</t>
  </si>
  <si>
    <t>808</t>
  </si>
  <si>
    <t>1.5.3.1.5</t>
  </si>
  <si>
    <t>к Решению Муниципального Совета муниципального образования</t>
  </si>
  <si>
    <t>от 23 июня 2015 года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</si>
</sst>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Arial Cyr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3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sz val="13"/>
      <name val="Arial Cyr"/>
      <family val="2"/>
      <charset val="204"/>
    </font>
    <font>
      <sz val="14"/>
      <name val="Arial Cyr"/>
      <charset val="204"/>
    </font>
    <font>
      <sz val="13"/>
      <name val="Arial Cyr"/>
      <charset val="204"/>
    </font>
    <font>
      <b/>
      <sz val="16"/>
      <name val="Arial Cyr"/>
      <family val="2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1" applyFont="1"/>
    <xf numFmtId="0" fontId="4" fillId="0" borderId="0" xfId="1" applyFont="1"/>
    <xf numFmtId="0" fontId="2" fillId="0" borderId="0" xfId="1"/>
    <xf numFmtId="0" fontId="2" fillId="0" borderId="0" xfId="1" applyAlignment="1">
      <alignment horizontal="right"/>
    </xf>
    <xf numFmtId="0" fontId="5" fillId="0" borderId="0" xfId="2" applyFont="1" applyAlignment="1">
      <alignment horizontal="right"/>
    </xf>
    <xf numFmtId="0" fontId="5" fillId="0" borderId="0" xfId="1" applyFont="1" applyAlignment="1">
      <alignment horizontal="right"/>
    </xf>
    <xf numFmtId="49" fontId="6" fillId="0" borderId="0" xfId="1" applyNumberFormat="1" applyFont="1" applyAlignment="1">
      <alignment horizontal="right"/>
    </xf>
    <xf numFmtId="0" fontId="5" fillId="0" borderId="0" xfId="1" applyFont="1"/>
    <xf numFmtId="0" fontId="5" fillId="0" borderId="0" xfId="2" applyFont="1"/>
    <xf numFmtId="0" fontId="8" fillId="0" borderId="0" xfId="1" applyFont="1" applyAlignment="1">
      <alignment horizontal="right"/>
    </xf>
    <xf numFmtId="0" fontId="9" fillId="0" borderId="0" xfId="1" applyFont="1"/>
    <xf numFmtId="0" fontId="3" fillId="0" borderId="0" xfId="1" applyFont="1" applyAlignment="1">
      <alignment horizontal="center"/>
    </xf>
    <xf numFmtId="14" fontId="9" fillId="0" borderId="0" xfId="1" applyNumberFormat="1" applyFont="1" applyAlignment="1">
      <alignment horizontal="right"/>
    </xf>
    <xf numFmtId="0" fontId="10" fillId="0" borderId="0" xfId="1" applyFont="1"/>
    <xf numFmtId="0" fontId="9" fillId="0" borderId="0" xfId="1" applyFont="1" applyAlignment="1"/>
    <xf numFmtId="0" fontId="9" fillId="0" borderId="0" xfId="2" applyFont="1" applyBorder="1" applyAlignment="1">
      <alignment horizontal="left" wrapText="1"/>
    </xf>
    <xf numFmtId="0" fontId="1" fillId="0" borderId="0" xfId="2"/>
    <xf numFmtId="0" fontId="12" fillId="0" borderId="0" xfId="1" applyFont="1"/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2" fontId="12" fillId="0" borderId="6" xfId="1" applyNumberFormat="1" applyFont="1" applyBorder="1" applyAlignment="1">
      <alignment horizontal="center" vertical="center"/>
    </xf>
    <xf numFmtId="2" fontId="12" fillId="0" borderId="5" xfId="1" applyNumberFormat="1" applyFont="1" applyBorder="1" applyAlignment="1">
      <alignment horizontal="center" vertical="center"/>
    </xf>
    <xf numFmtId="2" fontId="12" fillId="0" borderId="7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left" vertical="center" wrapText="1"/>
    </xf>
    <xf numFmtId="164" fontId="3" fillId="2" borderId="8" xfId="1" applyNumberFormat="1" applyFont="1" applyFill="1" applyBorder="1" applyAlignment="1">
      <alignment horizontal="center" vertical="center" wrapText="1"/>
    </xf>
    <xf numFmtId="164" fontId="14" fillId="3" borderId="8" xfId="1" applyNumberFormat="1" applyFont="1" applyFill="1" applyBorder="1" applyAlignment="1">
      <alignment horizontal="center" vertical="center" wrapText="1"/>
    </xf>
    <xf numFmtId="164" fontId="15" fillId="0" borderId="0" xfId="1" applyNumberFormat="1" applyFont="1" applyAlignment="1">
      <alignment horizontal="center"/>
    </xf>
    <xf numFmtId="164" fontId="9" fillId="0" borderId="0" xfId="1" applyNumberFormat="1" applyFont="1"/>
    <xf numFmtId="164" fontId="2" fillId="0" borderId="0" xfId="1" applyNumberFormat="1"/>
    <xf numFmtId="49" fontId="3" fillId="2" borderId="12" xfId="1" applyNumberFormat="1" applyFont="1" applyFill="1" applyBorder="1" applyAlignment="1">
      <alignment horizontal="center" vertical="center"/>
    </xf>
    <xf numFmtId="164" fontId="3" fillId="2" borderId="12" xfId="1" applyNumberFormat="1" applyFont="1" applyFill="1" applyBorder="1" applyAlignment="1">
      <alignment horizontal="center" vertical="center" wrapText="1"/>
    </xf>
    <xf numFmtId="164" fontId="6" fillId="4" borderId="12" xfId="1" applyNumberFormat="1" applyFont="1" applyFill="1" applyBorder="1" applyAlignment="1">
      <alignment horizontal="center" vertical="center" wrapText="1"/>
    </xf>
    <xf numFmtId="164" fontId="16" fillId="0" borderId="12" xfId="1" applyNumberFormat="1" applyFont="1" applyBorder="1" applyAlignment="1">
      <alignment horizontal="center" vertical="center" wrapText="1"/>
    </xf>
    <xf numFmtId="164" fontId="9" fillId="5" borderId="12" xfId="1" applyNumberFormat="1" applyFont="1" applyFill="1" applyBorder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/>
    </xf>
    <xf numFmtId="49" fontId="8" fillId="2" borderId="12" xfId="1" applyNumberFormat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left" vertical="center" wrapText="1"/>
    </xf>
    <xf numFmtId="164" fontId="8" fillId="2" borderId="12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Border="1" applyAlignment="1">
      <alignment horizontal="center" vertical="center" wrapText="1"/>
    </xf>
    <xf numFmtId="164" fontId="17" fillId="2" borderId="12" xfId="1" applyNumberFormat="1" applyFont="1" applyFill="1" applyBorder="1" applyAlignment="1">
      <alignment horizontal="center" vertical="center" wrapText="1"/>
    </xf>
    <xf numFmtId="164" fontId="5" fillId="2" borderId="12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left" vertical="center" wrapText="1"/>
    </xf>
    <xf numFmtId="0" fontId="2" fillId="6" borderId="0" xfId="1" applyFill="1"/>
    <xf numFmtId="164" fontId="16" fillId="0" borderId="12" xfId="1" applyNumberFormat="1" applyFont="1" applyBorder="1" applyAlignment="1">
      <alignment horizontal="center" vertical="center"/>
    </xf>
    <xf numFmtId="164" fontId="16" fillId="6" borderId="12" xfId="1" applyNumberFormat="1" applyFont="1" applyFill="1" applyBorder="1" applyAlignment="1">
      <alignment horizontal="center" vertical="center" wrapText="1"/>
    </xf>
    <xf numFmtId="3" fontId="3" fillId="2" borderId="12" xfId="1" applyNumberFormat="1" applyFont="1" applyFill="1" applyBorder="1" applyAlignment="1">
      <alignment horizontal="center" vertical="center" wrapText="1"/>
    </xf>
    <xf numFmtId="3" fontId="8" fillId="2" borderId="12" xfId="1" applyNumberFormat="1" applyFont="1" applyFill="1" applyBorder="1" applyAlignment="1">
      <alignment horizontal="center" vertical="center" wrapText="1"/>
    </xf>
    <xf numFmtId="164" fontId="18" fillId="0" borderId="12" xfId="1" applyNumberFormat="1" applyFont="1" applyBorder="1" applyAlignment="1">
      <alignment horizontal="center" vertical="center" wrapText="1"/>
    </xf>
    <xf numFmtId="164" fontId="11" fillId="0" borderId="12" xfId="1" applyNumberFormat="1" applyFont="1" applyBorder="1" applyAlignment="1">
      <alignment horizontal="center" vertical="center" wrapText="1"/>
    </xf>
    <xf numFmtId="0" fontId="3" fillId="2" borderId="12" xfId="1" applyNumberFormat="1" applyFont="1" applyFill="1" applyBorder="1" applyAlignment="1">
      <alignment horizontal="center" vertical="center" wrapText="1"/>
    </xf>
    <xf numFmtId="164" fontId="19" fillId="0" borderId="12" xfId="1" applyNumberFormat="1" applyFont="1" applyFill="1" applyBorder="1" applyAlignment="1">
      <alignment horizontal="center" vertical="center" wrapText="1"/>
    </xf>
    <xf numFmtId="164" fontId="20" fillId="0" borderId="12" xfId="1" applyNumberFormat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164" fontId="19" fillId="2" borderId="12" xfId="1" applyNumberFormat="1" applyFont="1" applyFill="1" applyBorder="1" applyAlignment="1">
      <alignment horizontal="center" vertical="center" wrapText="1"/>
    </xf>
    <xf numFmtId="164" fontId="17" fillId="0" borderId="12" xfId="1" applyNumberFormat="1" applyFont="1" applyFill="1" applyBorder="1" applyAlignment="1">
      <alignment horizontal="center" vertical="center" wrapText="1"/>
    </xf>
    <xf numFmtId="165" fontId="17" fillId="0" borderId="12" xfId="1" applyNumberFormat="1" applyFont="1" applyBorder="1" applyAlignment="1">
      <alignment horizontal="center" vertical="center"/>
    </xf>
    <xf numFmtId="0" fontId="8" fillId="2" borderId="12" xfId="2" applyNumberFormat="1" applyFont="1" applyFill="1" applyBorder="1" applyAlignment="1">
      <alignment vertical="center" wrapText="1"/>
    </xf>
    <xf numFmtId="0" fontId="3" fillId="7" borderId="12" xfId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 wrapText="1"/>
    </xf>
    <xf numFmtId="164" fontId="3" fillId="7" borderId="12" xfId="1" applyNumberFormat="1" applyFont="1" applyFill="1" applyBorder="1" applyAlignment="1">
      <alignment horizontal="center" vertical="center" wrapText="1"/>
    </xf>
    <xf numFmtId="164" fontId="21" fillId="8" borderId="12" xfId="1" applyNumberFormat="1" applyFont="1" applyFill="1" applyBorder="1" applyAlignment="1">
      <alignment horizontal="center" vertical="center" wrapText="1"/>
    </xf>
    <xf numFmtId="0" fontId="17" fillId="2" borderId="0" xfId="1" applyFont="1" applyFill="1" applyBorder="1" applyAlignment="1"/>
    <xf numFmtId="0" fontId="17" fillId="2" borderId="0" xfId="1" applyFont="1" applyFill="1" applyBorder="1" applyAlignment="1">
      <alignment horizontal="right"/>
    </xf>
    <xf numFmtId="164" fontId="8" fillId="2" borderId="0" xfId="1" applyNumberFormat="1" applyFont="1" applyFill="1" applyBorder="1" applyAlignment="1">
      <alignment horizontal="right" wrapText="1"/>
    </xf>
    <xf numFmtId="164" fontId="22" fillId="6" borderId="0" xfId="1" applyNumberFormat="1" applyFont="1" applyFill="1" applyBorder="1" applyAlignment="1">
      <alignment horizontal="center"/>
    </xf>
    <xf numFmtId="164" fontId="11" fillId="2" borderId="0" xfId="1" applyNumberFormat="1" applyFont="1" applyFill="1" applyBorder="1" applyAlignment="1">
      <alignment horizontal="center"/>
    </xf>
    <xf numFmtId="164" fontId="22" fillId="0" borderId="0" xfId="1" applyNumberFormat="1" applyFont="1"/>
    <xf numFmtId="4" fontId="17" fillId="0" borderId="0" xfId="1" applyNumberFormat="1" applyFont="1"/>
    <xf numFmtId="0" fontId="23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9" fillId="6" borderId="0" xfId="1" applyNumberFormat="1" applyFont="1" applyFill="1" applyBorder="1" applyAlignment="1">
      <alignment horizontal="center"/>
    </xf>
    <xf numFmtId="164" fontId="6" fillId="6" borderId="0" xfId="1" applyNumberFormat="1" applyFont="1" applyFill="1" applyBorder="1"/>
    <xf numFmtId="0" fontId="8" fillId="0" borderId="0" xfId="1" applyFont="1" applyBorder="1" applyAlignment="1">
      <alignment horizontal="right"/>
    </xf>
    <xf numFmtId="4" fontId="2" fillId="0" borderId="0" xfId="1" applyNumberFormat="1"/>
    <xf numFmtId="165" fontId="2" fillId="0" borderId="0" xfId="1" applyNumberFormat="1"/>
    <xf numFmtId="0" fontId="24" fillId="0" borderId="0" xfId="2" applyFont="1" applyAlignment="1">
      <alignment vertical="center"/>
    </xf>
    <xf numFmtId="164" fontId="2" fillId="0" borderId="0" xfId="1" applyNumberFormat="1" applyAlignment="1">
      <alignment horizontal="center"/>
    </xf>
    <xf numFmtId="164" fontId="6" fillId="0" borderId="0" xfId="1" applyNumberFormat="1" applyFont="1"/>
    <xf numFmtId="0" fontId="19" fillId="0" borderId="0" xfId="1" applyFont="1"/>
    <xf numFmtId="4" fontId="6" fillId="0" borderId="0" xfId="1" applyNumberFormat="1" applyFont="1" applyFill="1" applyBorder="1" applyAlignment="1">
      <alignment horizontal="center"/>
    </xf>
    <xf numFmtId="4" fontId="19" fillId="0" borderId="0" xfId="1" applyNumberFormat="1" applyFont="1"/>
    <xf numFmtId="164" fontId="9" fillId="0" borderId="0" xfId="1" applyNumberFormat="1" applyFont="1" applyAlignment="1">
      <alignment horizontal="center"/>
    </xf>
    <xf numFmtId="164" fontId="19" fillId="0" borderId="0" xfId="1" applyNumberFormat="1" applyFont="1"/>
    <xf numFmtId="0" fontId="22" fillId="0" borderId="0" xfId="1" applyFont="1" applyFill="1"/>
    <xf numFmtId="0" fontId="8" fillId="2" borderId="12" xfId="1" applyFont="1" applyFill="1" applyBorder="1" applyAlignment="1">
      <alignment wrapText="1"/>
    </xf>
    <xf numFmtId="0" fontId="3" fillId="0" borderId="0" xfId="1" applyFont="1" applyAlignment="1">
      <alignment horizontal="right"/>
    </xf>
    <xf numFmtId="14" fontId="3" fillId="0" borderId="0" xfId="1" applyNumberFormat="1" applyFont="1" applyAlignment="1">
      <alignment horizontal="right"/>
    </xf>
    <xf numFmtId="0" fontId="9" fillId="0" borderId="0" xfId="1" applyFont="1" applyAlignment="1">
      <alignment horizontal="center"/>
    </xf>
    <xf numFmtId="0" fontId="9" fillId="0" borderId="1" xfId="1" applyFont="1" applyBorder="1" applyAlignment="1">
      <alignment horizontal="center"/>
    </xf>
    <xf numFmtId="0" fontId="17" fillId="0" borderId="0" xfId="1" applyFont="1" applyBorder="1" applyAlignment="1">
      <alignment horizontal="left" wrapText="1"/>
    </xf>
    <xf numFmtId="0" fontId="3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0" fontId="3" fillId="2" borderId="0" xfId="1" applyFont="1" applyFill="1" applyAlignment="1">
      <alignment horizontal="right"/>
    </xf>
  </cellXfs>
  <cellStyles count="12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3 4" xfId="5"/>
    <cellStyle name="Обычный 3 5" xfId="6"/>
    <cellStyle name="Обычный 4" xfId="7"/>
    <cellStyle name="Обычный 5" xfId="8"/>
    <cellStyle name="Обычный 6" xfId="9"/>
    <cellStyle name="Обычный 7" xfId="10"/>
    <cellStyle name="Процентный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88"/>
  <sheetViews>
    <sheetView tabSelected="1" view="pageBreakPreview" zoomScale="70" zoomScaleNormal="70" zoomScaleSheetLayoutView="70" workbookViewId="0">
      <selection activeCell="D4" sqref="D4:E4"/>
    </sheetView>
  </sheetViews>
  <sheetFormatPr defaultColWidth="9.140625" defaultRowHeight="12.75" x14ac:dyDescent="0.2"/>
  <cols>
    <col min="1" max="2" width="13" style="3" customWidth="1"/>
    <col min="3" max="3" width="30.140625" style="3" customWidth="1"/>
    <col min="4" max="4" width="65.85546875" style="3" customWidth="1"/>
    <col min="5" max="5" width="15.85546875" style="3" customWidth="1"/>
    <col min="6" max="6" width="16" style="3" hidden="1" customWidth="1"/>
    <col min="7" max="7" width="14" style="3" hidden="1" customWidth="1"/>
    <col min="8" max="8" width="14.140625" style="3" hidden="1" customWidth="1"/>
    <col min="9" max="9" width="17.140625" style="3" hidden="1" customWidth="1"/>
    <col min="10" max="10" width="17.140625" style="3" customWidth="1"/>
    <col min="11" max="11" width="11.140625" style="3" customWidth="1"/>
    <col min="12" max="12" width="9.140625" style="3"/>
    <col min="13" max="13" width="12.42578125" style="3" customWidth="1"/>
    <col min="14" max="16384" width="9.140625" style="3"/>
  </cols>
  <sheetData>
    <row r="1" spans="1:13" ht="18.75" x14ac:dyDescent="0.3">
      <c r="A1" s="1"/>
      <c r="B1" s="2"/>
      <c r="D1" s="107" t="s">
        <v>0</v>
      </c>
      <c r="E1" s="107"/>
      <c r="F1" s="107"/>
      <c r="G1" s="4"/>
      <c r="H1" s="5"/>
      <c r="I1" s="6"/>
      <c r="J1" s="4"/>
    </row>
    <row r="2" spans="1:13" ht="18.75" x14ac:dyDescent="0.3">
      <c r="D2" s="107" t="s">
        <v>164</v>
      </c>
      <c r="E2" s="107"/>
      <c r="F2" s="102"/>
      <c r="G2" s="7"/>
      <c r="H2" s="5"/>
      <c r="I2" s="6"/>
      <c r="J2" s="4"/>
    </row>
    <row r="3" spans="1:13" ht="18.600000000000001" customHeight="1" x14ac:dyDescent="0.3">
      <c r="D3" s="107" t="s">
        <v>1</v>
      </c>
      <c r="E3" s="108"/>
      <c r="F3" s="108"/>
      <c r="G3" s="108"/>
      <c r="H3" s="108"/>
      <c r="I3" s="108"/>
      <c r="J3" s="4"/>
    </row>
    <row r="4" spans="1:13" ht="19.5" customHeight="1" x14ac:dyDescent="0.3">
      <c r="D4" s="109" t="s">
        <v>165</v>
      </c>
      <c r="E4" s="109"/>
      <c r="F4" s="103"/>
      <c r="G4" s="8"/>
      <c r="H4" s="9"/>
      <c r="I4" s="9"/>
      <c r="J4" s="8"/>
    </row>
    <row r="5" spans="1:13" ht="9.9499999999999993" customHeight="1" x14ac:dyDescent="0.3">
      <c r="D5" s="109"/>
      <c r="E5" s="109"/>
      <c r="F5" s="103"/>
      <c r="G5" s="10"/>
      <c r="H5" s="11"/>
      <c r="I5" s="11"/>
      <c r="J5" s="8"/>
    </row>
    <row r="6" spans="1:13" ht="13.5" customHeight="1" x14ac:dyDescent="0.3">
      <c r="D6" s="103"/>
      <c r="E6" s="12"/>
      <c r="F6" s="13"/>
      <c r="G6" s="14"/>
      <c r="H6" s="9"/>
      <c r="I6" s="9"/>
      <c r="J6" s="14"/>
    </row>
    <row r="7" spans="1:13" ht="21.75" customHeight="1" x14ac:dyDescent="0.25">
      <c r="A7" s="104" t="s">
        <v>2</v>
      </c>
      <c r="B7" s="104"/>
      <c r="C7" s="104"/>
      <c r="D7" s="104"/>
      <c r="E7" s="104"/>
    </row>
    <row r="8" spans="1:13" ht="16.5" customHeight="1" x14ac:dyDescent="0.25">
      <c r="A8" s="15"/>
      <c r="B8" s="15"/>
      <c r="C8" s="104" t="s">
        <v>3</v>
      </c>
      <c r="D8" s="104"/>
      <c r="E8" s="16"/>
      <c r="F8" s="17"/>
    </row>
    <row r="9" spans="1:13" ht="20.25" customHeight="1" thickBot="1" x14ac:dyDescent="0.3">
      <c r="C9" s="105"/>
      <c r="D9" s="105"/>
      <c r="E9" s="17"/>
      <c r="F9" s="17"/>
      <c r="G9" s="18"/>
    </row>
    <row r="10" spans="1:13" ht="63.75" customHeight="1" thickBot="1" x14ac:dyDescent="0.25">
      <c r="A10" s="19" t="s">
        <v>4</v>
      </c>
      <c r="B10" s="20" t="s">
        <v>5</v>
      </c>
      <c r="C10" s="21" t="s">
        <v>6</v>
      </c>
      <c r="D10" s="21" t="s">
        <v>7</v>
      </c>
      <c r="E10" s="22" t="s">
        <v>8</v>
      </c>
      <c r="F10" s="23" t="s">
        <v>9</v>
      </c>
      <c r="G10" s="24" t="s">
        <v>10</v>
      </c>
      <c r="H10" s="24" t="s">
        <v>11</v>
      </c>
      <c r="I10" s="25" t="s">
        <v>12</v>
      </c>
    </row>
    <row r="11" spans="1:13" ht="18.75" x14ac:dyDescent="0.3">
      <c r="A11" s="26">
        <v>1</v>
      </c>
      <c r="B11" s="27">
        <v>2</v>
      </c>
      <c r="C11" s="27">
        <v>3</v>
      </c>
      <c r="D11" s="28">
        <v>4</v>
      </c>
      <c r="E11" s="29">
        <v>5</v>
      </c>
      <c r="F11" s="30">
        <v>6</v>
      </c>
      <c r="G11" s="30">
        <v>7</v>
      </c>
      <c r="H11" s="30">
        <v>8</v>
      </c>
      <c r="I11" s="31">
        <v>9</v>
      </c>
      <c r="J11" s="32"/>
      <c r="K11" s="33"/>
      <c r="L11" s="33"/>
    </row>
    <row r="12" spans="1:13" ht="21" customHeight="1" x14ac:dyDescent="0.25">
      <c r="A12" s="34" t="s">
        <v>13</v>
      </c>
      <c r="B12" s="34" t="s">
        <v>14</v>
      </c>
      <c r="C12" s="35" t="s">
        <v>15</v>
      </c>
      <c r="D12" s="36" t="s">
        <v>16</v>
      </c>
      <c r="E12" s="37">
        <f>E13+E27+E30+E33+E41</f>
        <v>44113.9</v>
      </c>
      <c r="F12" s="38" t="e">
        <f>F13+F27+F30+F33+F41</f>
        <v>#REF!</v>
      </c>
      <c r="G12" s="38" t="e">
        <f>G13+G27+G30+G33+G41</f>
        <v>#REF!</v>
      </c>
      <c r="H12" s="38" t="e">
        <f>H13+H27+H30+H33+H41</f>
        <v>#REF!</v>
      </c>
      <c r="I12" s="38" t="e">
        <f>I13+I27+I30+I33+I41</f>
        <v>#REF!</v>
      </c>
      <c r="J12" s="39"/>
      <c r="K12" s="40"/>
      <c r="M12" s="41"/>
    </row>
    <row r="13" spans="1:13" ht="23.1" customHeight="1" x14ac:dyDescent="0.25">
      <c r="A13" s="42" t="s">
        <v>17</v>
      </c>
      <c r="B13" s="42" t="s">
        <v>14</v>
      </c>
      <c r="C13" s="35" t="s">
        <v>18</v>
      </c>
      <c r="D13" s="36" t="s">
        <v>19</v>
      </c>
      <c r="E13" s="43">
        <f>E14+E22+E25</f>
        <v>29942.3</v>
      </c>
      <c r="F13" s="44">
        <f>F14+F22</f>
        <v>6129.2</v>
      </c>
      <c r="G13" s="44">
        <f>G14+G22</f>
        <v>12929.8</v>
      </c>
      <c r="H13" s="44">
        <f>H14+H22</f>
        <v>9439.2000000000007</v>
      </c>
      <c r="I13" s="44">
        <f>I14+I22</f>
        <v>7263.8</v>
      </c>
      <c r="J13" s="39"/>
      <c r="K13" s="40"/>
      <c r="M13" s="41"/>
    </row>
    <row r="14" spans="1:13" ht="37.5" customHeight="1" x14ac:dyDescent="0.25">
      <c r="A14" s="42" t="s">
        <v>20</v>
      </c>
      <c r="B14" s="42" t="s">
        <v>21</v>
      </c>
      <c r="C14" s="35" t="s">
        <v>22</v>
      </c>
      <c r="D14" s="36" t="s">
        <v>23</v>
      </c>
      <c r="E14" s="43">
        <f>E15+E18+E21</f>
        <v>23220.5</v>
      </c>
      <c r="F14" s="45">
        <f>F15+F18</f>
        <v>4477.3999999999996</v>
      </c>
      <c r="G14" s="45">
        <f>G15+G18</f>
        <v>10866.9</v>
      </c>
      <c r="H14" s="45">
        <f>H15+H18</f>
        <v>7613.2</v>
      </c>
      <c r="I14" s="45">
        <f>I15+I18</f>
        <v>5650.5</v>
      </c>
      <c r="J14" s="39"/>
      <c r="K14" s="40"/>
      <c r="M14" s="41"/>
    </row>
    <row r="15" spans="1:13" ht="56.45" customHeight="1" x14ac:dyDescent="0.25">
      <c r="A15" s="42" t="s">
        <v>24</v>
      </c>
      <c r="B15" s="42" t="s">
        <v>21</v>
      </c>
      <c r="C15" s="35" t="s">
        <v>25</v>
      </c>
      <c r="D15" s="36" t="s">
        <v>26</v>
      </c>
      <c r="E15" s="43">
        <f>E16+E17</f>
        <v>17336.3</v>
      </c>
      <c r="F15" s="46">
        <f>F16+F17</f>
        <v>3827.4</v>
      </c>
      <c r="G15" s="46">
        <f>G16+G17</f>
        <v>8856.6</v>
      </c>
      <c r="H15" s="46">
        <f>H16+H17</f>
        <v>5971</v>
      </c>
      <c r="I15" s="46">
        <f>I16+I17</f>
        <v>4977</v>
      </c>
      <c r="J15" s="39"/>
      <c r="K15" s="40"/>
      <c r="M15" s="41"/>
    </row>
    <row r="16" spans="1:13" ht="50.25" customHeight="1" x14ac:dyDescent="0.25">
      <c r="A16" s="47" t="s">
        <v>27</v>
      </c>
      <c r="B16" s="47" t="s">
        <v>21</v>
      </c>
      <c r="C16" s="48" t="s">
        <v>28</v>
      </c>
      <c r="D16" s="49" t="s">
        <v>26</v>
      </c>
      <c r="E16" s="50">
        <v>17275.5</v>
      </c>
      <c r="F16" s="51">
        <f>3827.4-50</f>
        <v>3777.4</v>
      </c>
      <c r="G16" s="51">
        <f>6772.6+2084</f>
        <v>8856.6</v>
      </c>
      <c r="H16" s="51">
        <f>5100+871</f>
        <v>5971</v>
      </c>
      <c r="I16" s="51">
        <v>4977</v>
      </c>
      <c r="J16" s="39"/>
      <c r="K16" s="40"/>
      <c r="M16" s="41"/>
    </row>
    <row r="17" spans="1:13" ht="59.25" customHeight="1" x14ac:dyDescent="0.25">
      <c r="A17" s="47" t="s">
        <v>29</v>
      </c>
      <c r="B17" s="47" t="s">
        <v>21</v>
      </c>
      <c r="C17" s="48" t="s">
        <v>30</v>
      </c>
      <c r="D17" s="49" t="s">
        <v>31</v>
      </c>
      <c r="E17" s="50">
        <v>60.8</v>
      </c>
      <c r="F17" s="51">
        <v>50</v>
      </c>
      <c r="G17" s="51">
        <v>0</v>
      </c>
      <c r="H17" s="51">
        <v>0</v>
      </c>
      <c r="I17" s="51">
        <v>0</v>
      </c>
      <c r="J17" s="39"/>
      <c r="K17" s="40"/>
      <c r="M17" s="41"/>
    </row>
    <row r="18" spans="1:13" ht="61.5" customHeight="1" x14ac:dyDescent="0.25">
      <c r="A18" s="42" t="s">
        <v>29</v>
      </c>
      <c r="B18" s="42" t="s">
        <v>21</v>
      </c>
      <c r="C18" s="35" t="s">
        <v>32</v>
      </c>
      <c r="D18" s="36" t="s">
        <v>33</v>
      </c>
      <c r="E18" s="43">
        <f>E19+E20</f>
        <v>4088.7</v>
      </c>
      <c r="F18" s="46">
        <f>F19+F20</f>
        <v>650</v>
      </c>
      <c r="G18" s="46">
        <f>G19+G20</f>
        <v>2010.3</v>
      </c>
      <c r="H18" s="46">
        <f>H19+H20</f>
        <v>1642.2</v>
      </c>
      <c r="I18" s="46">
        <f>I19+I20</f>
        <v>673.5</v>
      </c>
      <c r="J18" s="39"/>
      <c r="K18" s="40"/>
      <c r="M18" s="41"/>
    </row>
    <row r="19" spans="1:13" ht="57.6" customHeight="1" x14ac:dyDescent="0.25">
      <c r="A19" s="47" t="s">
        <v>34</v>
      </c>
      <c r="B19" s="47" t="s">
        <v>21</v>
      </c>
      <c r="C19" s="48" t="s">
        <v>35</v>
      </c>
      <c r="D19" s="49" t="s">
        <v>33</v>
      </c>
      <c r="E19" s="50">
        <v>4083.7</v>
      </c>
      <c r="F19" s="52">
        <f>650-100</f>
        <v>550</v>
      </c>
      <c r="G19" s="52">
        <v>2010.3</v>
      </c>
      <c r="H19" s="52">
        <v>1642.2</v>
      </c>
      <c r="I19" s="52">
        <v>673.5</v>
      </c>
      <c r="J19" s="39"/>
      <c r="K19" s="40"/>
      <c r="M19" s="41"/>
    </row>
    <row r="20" spans="1:13" ht="72.95" customHeight="1" x14ac:dyDescent="0.25">
      <c r="A20" s="47" t="s">
        <v>36</v>
      </c>
      <c r="B20" s="47" t="s">
        <v>21</v>
      </c>
      <c r="C20" s="48" t="s">
        <v>37</v>
      </c>
      <c r="D20" s="49" t="s">
        <v>38</v>
      </c>
      <c r="E20" s="50">
        <v>5</v>
      </c>
      <c r="F20" s="51">
        <v>100</v>
      </c>
      <c r="G20" s="51">
        <v>0</v>
      </c>
      <c r="H20" s="51">
        <v>0</v>
      </c>
      <c r="I20" s="51">
        <v>0</v>
      </c>
      <c r="J20" s="39"/>
      <c r="K20" s="40"/>
      <c r="M20" s="41"/>
    </row>
    <row r="21" spans="1:13" ht="40.5" customHeight="1" x14ac:dyDescent="0.25">
      <c r="A21" s="42" t="s">
        <v>39</v>
      </c>
      <c r="B21" s="42" t="s">
        <v>21</v>
      </c>
      <c r="C21" s="35" t="s">
        <v>40</v>
      </c>
      <c r="D21" s="36" t="s">
        <v>41</v>
      </c>
      <c r="E21" s="43">
        <v>1795.5</v>
      </c>
      <c r="F21" s="51"/>
      <c r="G21" s="51"/>
      <c r="H21" s="51"/>
      <c r="I21" s="51"/>
      <c r="J21" s="39"/>
      <c r="K21" s="40"/>
      <c r="M21" s="41"/>
    </row>
    <row r="22" spans="1:13" ht="34.5" customHeight="1" x14ac:dyDescent="0.25">
      <c r="A22" s="42" t="s">
        <v>42</v>
      </c>
      <c r="B22" s="42" t="s">
        <v>21</v>
      </c>
      <c r="C22" s="35" t="s">
        <v>43</v>
      </c>
      <c r="D22" s="36" t="s">
        <v>44</v>
      </c>
      <c r="E22" s="43">
        <f>E23+E24</f>
        <v>6581.8</v>
      </c>
      <c r="F22" s="46">
        <f>F23+F24</f>
        <v>1651.8</v>
      </c>
      <c r="G22" s="46">
        <f>G23+G24</f>
        <v>2062.9</v>
      </c>
      <c r="H22" s="46">
        <f>H23+H24</f>
        <v>1826</v>
      </c>
      <c r="I22" s="46">
        <f>I23+I24</f>
        <v>1613.3</v>
      </c>
      <c r="J22" s="39"/>
      <c r="K22" s="40"/>
      <c r="M22" s="41"/>
    </row>
    <row r="23" spans="1:13" ht="39.75" customHeight="1" x14ac:dyDescent="0.25">
      <c r="A23" s="47" t="s">
        <v>45</v>
      </c>
      <c r="B23" s="47" t="s">
        <v>21</v>
      </c>
      <c r="C23" s="48" t="s">
        <v>46</v>
      </c>
      <c r="D23" s="49" t="s">
        <v>47</v>
      </c>
      <c r="E23" s="50">
        <v>6534.1</v>
      </c>
      <c r="F23" s="53">
        <f>950+111.8-50+590</f>
        <v>1601.8</v>
      </c>
      <c r="G23" s="53">
        <f>2100-37.1</f>
        <v>2062.9</v>
      </c>
      <c r="H23" s="53">
        <f>1834-8</f>
        <v>1826</v>
      </c>
      <c r="I23" s="53">
        <f>900-66.7+780</f>
        <v>1613.3</v>
      </c>
      <c r="J23" s="39"/>
      <c r="K23" s="40"/>
      <c r="M23" s="41"/>
    </row>
    <row r="24" spans="1:13" ht="59.25" customHeight="1" x14ac:dyDescent="0.25">
      <c r="A24" s="47" t="s">
        <v>48</v>
      </c>
      <c r="B24" s="47" t="s">
        <v>21</v>
      </c>
      <c r="C24" s="48" t="s">
        <v>49</v>
      </c>
      <c r="D24" s="49" t="s">
        <v>50</v>
      </c>
      <c r="E24" s="50">
        <v>47.7</v>
      </c>
      <c r="F24" s="54">
        <v>50</v>
      </c>
      <c r="G24" s="54">
        <v>0</v>
      </c>
      <c r="H24" s="54">
        <v>0</v>
      </c>
      <c r="I24" s="54">
        <v>0</v>
      </c>
      <c r="J24" s="39"/>
      <c r="K24" s="40"/>
      <c r="M24" s="41"/>
    </row>
    <row r="25" spans="1:13" ht="38.450000000000003" customHeight="1" x14ac:dyDescent="0.25">
      <c r="A25" s="42" t="s">
        <v>51</v>
      </c>
      <c r="B25" s="42" t="s">
        <v>21</v>
      </c>
      <c r="C25" s="35" t="s">
        <v>52</v>
      </c>
      <c r="D25" s="36" t="s">
        <v>53</v>
      </c>
      <c r="E25" s="43">
        <f>E26</f>
        <v>140</v>
      </c>
      <c r="F25" s="54"/>
      <c r="G25" s="54"/>
      <c r="H25" s="54"/>
      <c r="I25" s="54"/>
      <c r="J25" s="39"/>
      <c r="K25" s="40"/>
      <c r="M25" s="41"/>
    </row>
    <row r="26" spans="1:13" ht="62.45" customHeight="1" x14ac:dyDescent="0.25">
      <c r="A26" s="47" t="s">
        <v>54</v>
      </c>
      <c r="B26" s="47" t="s">
        <v>21</v>
      </c>
      <c r="C26" s="47" t="s">
        <v>55</v>
      </c>
      <c r="D26" s="55" t="s">
        <v>56</v>
      </c>
      <c r="E26" s="50">
        <v>140</v>
      </c>
      <c r="F26" s="54"/>
      <c r="G26" s="54"/>
      <c r="H26" s="54"/>
      <c r="I26" s="54"/>
      <c r="J26" s="39"/>
      <c r="K26" s="40"/>
      <c r="M26" s="41"/>
    </row>
    <row r="27" spans="1:13" s="56" customFormat="1" ht="32.450000000000003" customHeight="1" x14ac:dyDescent="0.25">
      <c r="A27" s="42" t="s">
        <v>57</v>
      </c>
      <c r="B27" s="42" t="s">
        <v>14</v>
      </c>
      <c r="C27" s="35" t="s">
        <v>58</v>
      </c>
      <c r="D27" s="36" t="s">
        <v>59</v>
      </c>
      <c r="E27" s="43">
        <f t="shared" ref="E27:I28" si="0">E28</f>
        <v>11762.3</v>
      </c>
      <c r="F27" s="44">
        <f t="shared" si="0"/>
        <v>300</v>
      </c>
      <c r="G27" s="44">
        <f t="shared" si="0"/>
        <v>1548</v>
      </c>
      <c r="H27" s="44">
        <f t="shared" si="0"/>
        <v>50</v>
      </c>
      <c r="I27" s="44">
        <f t="shared" si="0"/>
        <v>0</v>
      </c>
      <c r="J27" s="39"/>
      <c r="K27" s="40"/>
      <c r="L27" s="3"/>
      <c r="M27" s="41"/>
    </row>
    <row r="28" spans="1:13" ht="18.75" customHeight="1" x14ac:dyDescent="0.25">
      <c r="A28" s="42" t="s">
        <v>60</v>
      </c>
      <c r="B28" s="42" t="s">
        <v>21</v>
      </c>
      <c r="C28" s="35" t="s">
        <v>61</v>
      </c>
      <c r="D28" s="36" t="s">
        <v>62</v>
      </c>
      <c r="E28" s="43">
        <f t="shared" si="0"/>
        <v>11762.3</v>
      </c>
      <c r="F28" s="45">
        <f t="shared" si="0"/>
        <v>300</v>
      </c>
      <c r="G28" s="45">
        <f t="shared" si="0"/>
        <v>1548</v>
      </c>
      <c r="H28" s="45">
        <f t="shared" si="0"/>
        <v>50</v>
      </c>
      <c r="I28" s="45">
        <f t="shared" si="0"/>
        <v>0</v>
      </c>
      <c r="J28" s="39"/>
      <c r="K28" s="40"/>
      <c r="M28" s="41"/>
    </row>
    <row r="29" spans="1:13" ht="90.6" customHeight="1" x14ac:dyDescent="0.25">
      <c r="A29" s="47" t="s">
        <v>63</v>
      </c>
      <c r="B29" s="47" t="s">
        <v>21</v>
      </c>
      <c r="C29" s="48" t="s">
        <v>64</v>
      </c>
      <c r="D29" s="49" t="s">
        <v>65</v>
      </c>
      <c r="E29" s="50">
        <v>11762.3</v>
      </c>
      <c r="F29" s="57">
        <f>200+100</f>
        <v>300</v>
      </c>
      <c r="G29" s="57">
        <f>1648-100</f>
        <v>1548</v>
      </c>
      <c r="H29" s="57">
        <v>50</v>
      </c>
      <c r="I29" s="57">
        <v>0</v>
      </c>
      <c r="J29" s="39"/>
      <c r="K29" s="40"/>
      <c r="M29" s="41"/>
    </row>
    <row r="30" spans="1:13" s="56" customFormat="1" ht="63" customHeight="1" x14ac:dyDescent="0.25">
      <c r="A30" s="42" t="s">
        <v>66</v>
      </c>
      <c r="B30" s="42" t="s">
        <v>14</v>
      </c>
      <c r="C30" s="35" t="s">
        <v>67</v>
      </c>
      <c r="D30" s="36" t="s">
        <v>68</v>
      </c>
      <c r="E30" s="43">
        <f>E31</f>
        <v>5</v>
      </c>
      <c r="F30" s="44">
        <f>F31</f>
        <v>0</v>
      </c>
      <c r="G30" s="44">
        <f>G31</f>
        <v>0</v>
      </c>
      <c r="H30" s="44">
        <f>H31</f>
        <v>0</v>
      </c>
      <c r="I30" s="44">
        <f>I31</f>
        <v>5</v>
      </c>
      <c r="J30" s="39"/>
      <c r="K30" s="40"/>
      <c r="L30" s="3"/>
      <c r="M30" s="41"/>
    </row>
    <row r="31" spans="1:13" s="56" customFormat="1" ht="23.25" customHeight="1" x14ac:dyDescent="0.25">
      <c r="A31" s="42" t="s">
        <v>69</v>
      </c>
      <c r="B31" s="42" t="s">
        <v>14</v>
      </c>
      <c r="C31" s="35" t="s">
        <v>70</v>
      </c>
      <c r="D31" s="36" t="s">
        <v>71</v>
      </c>
      <c r="E31" s="43">
        <f>SUM(E32)</f>
        <v>5</v>
      </c>
      <c r="F31" s="58">
        <f>SUM(F32)</f>
        <v>0</v>
      </c>
      <c r="G31" s="58">
        <f>SUM(G32)</f>
        <v>0</v>
      </c>
      <c r="H31" s="58">
        <f>SUM(H32)</f>
        <v>0</v>
      </c>
      <c r="I31" s="58">
        <f>SUM(I32)</f>
        <v>5</v>
      </c>
      <c r="J31" s="39"/>
      <c r="K31" s="40"/>
      <c r="L31" s="3"/>
      <c r="M31" s="41"/>
    </row>
    <row r="32" spans="1:13" s="56" customFormat="1" ht="39" customHeight="1" x14ac:dyDescent="0.25">
      <c r="A32" s="47" t="s">
        <v>69</v>
      </c>
      <c r="B32" s="47" t="s">
        <v>21</v>
      </c>
      <c r="C32" s="48" t="s">
        <v>72</v>
      </c>
      <c r="D32" s="49" t="s">
        <v>73</v>
      </c>
      <c r="E32" s="50">
        <v>5</v>
      </c>
      <c r="F32" s="58">
        <v>0</v>
      </c>
      <c r="G32" s="58">
        <v>0</v>
      </c>
      <c r="H32" s="58">
        <v>0</v>
      </c>
      <c r="I32" s="58">
        <v>5</v>
      </c>
      <c r="J32" s="39"/>
      <c r="K32" s="40"/>
      <c r="L32" s="3"/>
      <c r="M32" s="41"/>
    </row>
    <row r="33" spans="1:13" s="56" customFormat="1" ht="56.45" customHeight="1" x14ac:dyDescent="0.25">
      <c r="A33" s="42" t="s">
        <v>74</v>
      </c>
      <c r="B33" s="42" t="s">
        <v>14</v>
      </c>
      <c r="C33" s="35" t="s">
        <v>75</v>
      </c>
      <c r="D33" s="36" t="s">
        <v>76</v>
      </c>
      <c r="E33" s="43">
        <f>E34+E37</f>
        <v>28.8</v>
      </c>
      <c r="F33" s="44" t="e">
        <f>#REF!</f>
        <v>#REF!</v>
      </c>
      <c r="G33" s="44" t="e">
        <f>#REF!</f>
        <v>#REF!</v>
      </c>
      <c r="H33" s="44" t="e">
        <f>#REF!</f>
        <v>#REF!</v>
      </c>
      <c r="I33" s="44" t="e">
        <f>#REF!</f>
        <v>#REF!</v>
      </c>
      <c r="J33" s="39"/>
      <c r="K33" s="40"/>
      <c r="L33" s="3"/>
      <c r="M33" s="41"/>
    </row>
    <row r="34" spans="1:13" s="56" customFormat="1" ht="29.1" customHeight="1" x14ac:dyDescent="0.25">
      <c r="A34" s="42" t="s">
        <v>77</v>
      </c>
      <c r="B34" s="42" t="s">
        <v>14</v>
      </c>
      <c r="C34" s="35" t="s">
        <v>78</v>
      </c>
      <c r="D34" s="36" t="s">
        <v>79</v>
      </c>
      <c r="E34" s="43">
        <f>E36</f>
        <v>6.3</v>
      </c>
      <c r="F34" s="44"/>
      <c r="G34" s="44"/>
      <c r="H34" s="44"/>
      <c r="I34" s="44"/>
      <c r="J34" s="39"/>
      <c r="K34" s="40"/>
      <c r="L34" s="3"/>
      <c r="M34" s="41"/>
    </row>
    <row r="35" spans="1:13" s="56" customFormat="1" ht="29.1" customHeight="1" x14ac:dyDescent="0.25">
      <c r="A35" s="42" t="s">
        <v>80</v>
      </c>
      <c r="B35" s="42" t="s">
        <v>14</v>
      </c>
      <c r="C35" s="35" t="s">
        <v>81</v>
      </c>
      <c r="D35" s="36" t="s">
        <v>82</v>
      </c>
      <c r="E35" s="43">
        <f>E36</f>
        <v>6.3</v>
      </c>
      <c r="F35" s="44"/>
      <c r="G35" s="44"/>
      <c r="H35" s="44"/>
      <c r="I35" s="44"/>
      <c r="J35" s="39"/>
      <c r="K35" s="40"/>
      <c r="L35" s="3"/>
      <c r="M35" s="41"/>
    </row>
    <row r="36" spans="1:13" s="56" customFormat="1" ht="72.599999999999994" customHeight="1" x14ac:dyDescent="0.25">
      <c r="A36" s="47" t="s">
        <v>80</v>
      </c>
      <c r="B36" s="47" t="s">
        <v>83</v>
      </c>
      <c r="C36" s="48" t="s">
        <v>84</v>
      </c>
      <c r="D36" s="49" t="s">
        <v>85</v>
      </c>
      <c r="E36" s="50">
        <v>6.3</v>
      </c>
      <c r="F36" s="45" t="e">
        <f>F40+#REF!</f>
        <v>#REF!</v>
      </c>
      <c r="G36" s="45" t="e">
        <f>G40+#REF!</f>
        <v>#REF!</v>
      </c>
      <c r="H36" s="45" t="e">
        <f>H40+#REF!</f>
        <v>#REF!</v>
      </c>
      <c r="I36" s="45" t="e">
        <f>I40+#REF!</f>
        <v>#REF!</v>
      </c>
      <c r="J36" s="39"/>
      <c r="K36" s="40"/>
      <c r="L36" s="3"/>
      <c r="M36" s="41"/>
    </row>
    <row r="37" spans="1:13" s="56" customFormat="1" ht="29.1" customHeight="1" x14ac:dyDescent="0.25">
      <c r="A37" s="42" t="s">
        <v>86</v>
      </c>
      <c r="B37" s="42" t="s">
        <v>14</v>
      </c>
      <c r="C37" s="35" t="s">
        <v>87</v>
      </c>
      <c r="D37" s="36" t="s">
        <v>88</v>
      </c>
      <c r="E37" s="43">
        <f>E38</f>
        <v>22.5</v>
      </c>
      <c r="F37" s="45"/>
      <c r="G37" s="45"/>
      <c r="H37" s="45"/>
      <c r="I37" s="45"/>
      <c r="J37" s="39"/>
      <c r="K37" s="40"/>
      <c r="L37" s="3"/>
      <c r="M37" s="41"/>
    </row>
    <row r="38" spans="1:13" s="56" customFormat="1" ht="25.5" customHeight="1" x14ac:dyDescent="0.25">
      <c r="A38" s="42" t="s">
        <v>89</v>
      </c>
      <c r="B38" s="42" t="s">
        <v>14</v>
      </c>
      <c r="C38" s="35" t="s">
        <v>90</v>
      </c>
      <c r="D38" s="36" t="s">
        <v>91</v>
      </c>
      <c r="E38" s="43">
        <f>E40</f>
        <v>22.5</v>
      </c>
      <c r="F38" s="45"/>
      <c r="G38" s="45"/>
      <c r="H38" s="45"/>
      <c r="I38" s="45"/>
      <c r="J38" s="39"/>
      <c r="K38" s="40"/>
      <c r="L38" s="3"/>
      <c r="M38" s="41"/>
    </row>
    <row r="39" spans="1:13" s="56" customFormat="1" ht="65.099999999999994" customHeight="1" x14ac:dyDescent="0.25">
      <c r="A39" s="42" t="s">
        <v>92</v>
      </c>
      <c r="B39" s="42" t="s">
        <v>14</v>
      </c>
      <c r="C39" s="35" t="s">
        <v>93</v>
      </c>
      <c r="D39" s="36" t="s">
        <v>94</v>
      </c>
      <c r="E39" s="43">
        <f>E40</f>
        <v>22.5</v>
      </c>
      <c r="F39" s="45"/>
      <c r="G39" s="45"/>
      <c r="H39" s="45"/>
      <c r="I39" s="45"/>
      <c r="J39" s="39"/>
      <c r="K39" s="40"/>
      <c r="L39" s="3"/>
      <c r="M39" s="41"/>
    </row>
    <row r="40" spans="1:13" s="56" customFormat="1" ht="105.6" customHeight="1" x14ac:dyDescent="0.3">
      <c r="A40" s="47" t="s">
        <v>89</v>
      </c>
      <c r="B40" s="47" t="s">
        <v>95</v>
      </c>
      <c r="C40" s="48" t="s">
        <v>96</v>
      </c>
      <c r="D40" s="101" t="s">
        <v>97</v>
      </c>
      <c r="E40" s="50">
        <v>22.5</v>
      </c>
      <c r="F40" s="58">
        <v>0</v>
      </c>
      <c r="G40" s="58">
        <v>0</v>
      </c>
      <c r="H40" s="58">
        <v>0</v>
      </c>
      <c r="I40" s="58">
        <v>20</v>
      </c>
      <c r="J40" s="39"/>
      <c r="K40" s="40"/>
      <c r="L40" s="3"/>
      <c r="M40" s="41"/>
    </row>
    <row r="41" spans="1:13" ht="27.6" customHeight="1" x14ac:dyDescent="0.25">
      <c r="A41" s="42" t="s">
        <v>98</v>
      </c>
      <c r="B41" s="42" t="s">
        <v>14</v>
      </c>
      <c r="C41" s="59" t="s">
        <v>99</v>
      </c>
      <c r="D41" s="36" t="s">
        <v>100</v>
      </c>
      <c r="E41" s="43">
        <f>E42+E43+E45</f>
        <v>2375.5</v>
      </c>
      <c r="F41" s="44">
        <f>F42+F45</f>
        <v>721.3</v>
      </c>
      <c r="G41" s="44">
        <f>G42+G45</f>
        <v>2770.6</v>
      </c>
      <c r="H41" s="44">
        <f>H42+H45</f>
        <v>1543.4</v>
      </c>
      <c r="I41" s="44">
        <f>I42+I45</f>
        <v>300</v>
      </c>
      <c r="J41" s="39"/>
      <c r="K41" s="40"/>
      <c r="M41" s="41"/>
    </row>
    <row r="42" spans="1:13" ht="87.95" customHeight="1" x14ac:dyDescent="0.25">
      <c r="A42" s="47" t="s">
        <v>101</v>
      </c>
      <c r="B42" s="47" t="s">
        <v>21</v>
      </c>
      <c r="C42" s="60" t="s">
        <v>102</v>
      </c>
      <c r="D42" s="49" t="s">
        <v>103</v>
      </c>
      <c r="E42" s="50">
        <v>400.4</v>
      </c>
      <c r="F42" s="61">
        <v>71.3</v>
      </c>
      <c r="G42" s="61">
        <v>100</v>
      </c>
      <c r="H42" s="61">
        <v>150</v>
      </c>
      <c r="I42" s="61">
        <v>100</v>
      </c>
      <c r="J42" s="39"/>
      <c r="K42" s="40"/>
      <c r="M42" s="41"/>
    </row>
    <row r="43" spans="1:13" ht="59.45" customHeight="1" x14ac:dyDescent="0.25">
      <c r="A43" s="42" t="s">
        <v>104</v>
      </c>
      <c r="B43" s="42" t="s">
        <v>14</v>
      </c>
      <c r="C43" s="59" t="s">
        <v>105</v>
      </c>
      <c r="D43" s="36" t="s">
        <v>106</v>
      </c>
      <c r="E43" s="43">
        <f>E44</f>
        <v>1.4</v>
      </c>
      <c r="F43" s="61"/>
      <c r="G43" s="61"/>
      <c r="H43" s="61"/>
      <c r="I43" s="61"/>
      <c r="J43" s="39"/>
      <c r="K43" s="40"/>
      <c r="M43" s="41"/>
    </row>
    <row r="44" spans="1:13" ht="117.95" customHeight="1" x14ac:dyDescent="0.25">
      <c r="A44" s="47" t="s">
        <v>107</v>
      </c>
      <c r="B44" s="47" t="s">
        <v>108</v>
      </c>
      <c r="C44" s="60" t="s">
        <v>109</v>
      </c>
      <c r="D44" s="49" t="s">
        <v>110</v>
      </c>
      <c r="E44" s="50">
        <v>1.4</v>
      </c>
      <c r="F44" s="61"/>
      <c r="G44" s="61"/>
      <c r="H44" s="61"/>
      <c r="I44" s="61"/>
      <c r="J44" s="39"/>
      <c r="K44" s="40"/>
      <c r="M44" s="41"/>
    </row>
    <row r="45" spans="1:13" ht="36" customHeight="1" x14ac:dyDescent="0.25">
      <c r="A45" s="42" t="s">
        <v>111</v>
      </c>
      <c r="B45" s="42" t="s">
        <v>14</v>
      </c>
      <c r="C45" s="59" t="s">
        <v>112</v>
      </c>
      <c r="D45" s="36" t="s">
        <v>113</v>
      </c>
      <c r="E45" s="43">
        <f>SUM(E46)</f>
        <v>1973.7</v>
      </c>
      <c r="F45" s="62">
        <f>SUM(F46)</f>
        <v>650</v>
      </c>
      <c r="G45" s="62">
        <f>SUM(G46)</f>
        <v>2670.6</v>
      </c>
      <c r="H45" s="62">
        <f>SUM(H46)</f>
        <v>1393.4</v>
      </c>
      <c r="I45" s="62">
        <f>SUM(I46)</f>
        <v>200</v>
      </c>
      <c r="J45" s="39"/>
      <c r="K45" s="40"/>
      <c r="M45" s="41"/>
    </row>
    <row r="46" spans="1:13" ht="93.6" customHeight="1" x14ac:dyDescent="0.25">
      <c r="A46" s="42" t="s">
        <v>114</v>
      </c>
      <c r="B46" s="42" t="s">
        <v>14</v>
      </c>
      <c r="C46" s="63" t="s">
        <v>115</v>
      </c>
      <c r="D46" s="36" t="s">
        <v>116</v>
      </c>
      <c r="E46" s="43">
        <f>SUM(E47:E51)</f>
        <v>1973.7</v>
      </c>
      <c r="F46" s="61">
        <f>SUM(F47+F51)</f>
        <v>650</v>
      </c>
      <c r="G46" s="61">
        <f>SUM(G47+G51)</f>
        <v>2670.6</v>
      </c>
      <c r="H46" s="61">
        <f>SUM(H47+H51)</f>
        <v>1393.4</v>
      </c>
      <c r="I46" s="61">
        <f>SUM(I47+I51)</f>
        <v>200</v>
      </c>
      <c r="J46" s="39"/>
      <c r="K46" s="40"/>
      <c r="M46" s="41"/>
    </row>
    <row r="47" spans="1:13" ht="82.5" customHeight="1" x14ac:dyDescent="0.25">
      <c r="A47" s="47" t="s">
        <v>158</v>
      </c>
      <c r="B47" s="47" t="s">
        <v>118</v>
      </c>
      <c r="C47" s="60" t="s">
        <v>119</v>
      </c>
      <c r="D47" s="49" t="s">
        <v>120</v>
      </c>
      <c r="E47" s="50">
        <v>1654.3</v>
      </c>
      <c r="F47" s="61">
        <v>650</v>
      </c>
      <c r="G47" s="61">
        <v>2669.6</v>
      </c>
      <c r="H47" s="61">
        <v>1393.4</v>
      </c>
      <c r="I47" s="61">
        <v>200</v>
      </c>
      <c r="J47" s="39"/>
      <c r="K47" s="40"/>
      <c r="M47" s="41"/>
    </row>
    <row r="48" spans="1:13" ht="82.5" customHeight="1" x14ac:dyDescent="0.25">
      <c r="A48" s="47" t="s">
        <v>117</v>
      </c>
      <c r="B48" s="47" t="s">
        <v>160</v>
      </c>
      <c r="C48" s="60" t="s">
        <v>119</v>
      </c>
      <c r="D48" s="49" t="s">
        <v>120</v>
      </c>
      <c r="E48" s="50">
        <v>156</v>
      </c>
      <c r="F48" s="61"/>
      <c r="G48" s="61"/>
      <c r="H48" s="61"/>
      <c r="I48" s="61"/>
      <c r="J48" s="39"/>
      <c r="K48" s="40"/>
      <c r="M48" s="41"/>
    </row>
    <row r="49" spans="1:13" ht="82.5" customHeight="1" x14ac:dyDescent="0.25">
      <c r="A49" s="47" t="s">
        <v>159</v>
      </c>
      <c r="B49" s="47" t="s">
        <v>162</v>
      </c>
      <c r="C49" s="60" t="s">
        <v>119</v>
      </c>
      <c r="D49" s="49" t="s">
        <v>120</v>
      </c>
      <c r="E49" s="50">
        <v>61.5</v>
      </c>
      <c r="F49" s="61"/>
      <c r="G49" s="61"/>
      <c r="H49" s="61"/>
      <c r="I49" s="61"/>
      <c r="J49" s="39"/>
      <c r="K49" s="40"/>
      <c r="M49" s="41"/>
    </row>
    <row r="50" spans="1:13" ht="82.5" customHeight="1" x14ac:dyDescent="0.25">
      <c r="A50" s="47" t="s">
        <v>161</v>
      </c>
      <c r="B50" s="47" t="s">
        <v>121</v>
      </c>
      <c r="C50" s="60" t="s">
        <v>119</v>
      </c>
      <c r="D50" s="49" t="s">
        <v>120</v>
      </c>
      <c r="E50" s="50">
        <v>61.5</v>
      </c>
      <c r="F50" s="61"/>
      <c r="G50" s="61"/>
      <c r="H50" s="61"/>
      <c r="I50" s="61"/>
      <c r="J50" s="39"/>
      <c r="K50" s="40"/>
      <c r="M50" s="41"/>
    </row>
    <row r="51" spans="1:13" ht="92.45" customHeight="1" x14ac:dyDescent="0.25">
      <c r="A51" s="47" t="s">
        <v>163</v>
      </c>
      <c r="B51" s="47" t="s">
        <v>121</v>
      </c>
      <c r="C51" s="60" t="s">
        <v>122</v>
      </c>
      <c r="D51" s="49" t="s">
        <v>123</v>
      </c>
      <c r="E51" s="50">
        <v>40.4</v>
      </c>
      <c r="F51" s="61">
        <v>0</v>
      </c>
      <c r="G51" s="61">
        <v>1</v>
      </c>
      <c r="H51" s="61">
        <v>0</v>
      </c>
      <c r="I51" s="61">
        <v>0</v>
      </c>
      <c r="J51" s="39"/>
      <c r="K51" s="40"/>
      <c r="M51" s="41"/>
    </row>
    <row r="52" spans="1:13" ht="28.5" customHeight="1" x14ac:dyDescent="0.25">
      <c r="A52" s="42" t="s">
        <v>124</v>
      </c>
      <c r="B52" s="42" t="s">
        <v>14</v>
      </c>
      <c r="C52" s="59" t="s">
        <v>125</v>
      </c>
      <c r="D52" s="36" t="s">
        <v>126</v>
      </c>
      <c r="E52" s="43">
        <f t="shared" ref="E52:I53" si="1">E53</f>
        <v>8606</v>
      </c>
      <c r="F52" s="44">
        <f t="shared" si="1"/>
        <v>1326.3999999999999</v>
      </c>
      <c r="G52" s="44">
        <f t="shared" si="1"/>
        <v>1435.1</v>
      </c>
      <c r="H52" s="44">
        <f t="shared" si="1"/>
        <v>1493.9</v>
      </c>
      <c r="I52" s="44">
        <f t="shared" si="1"/>
        <v>2139.3000000000002</v>
      </c>
      <c r="J52" s="39"/>
      <c r="K52" s="40"/>
      <c r="M52" s="41"/>
    </row>
    <row r="53" spans="1:13" ht="56.25" customHeight="1" x14ac:dyDescent="0.25">
      <c r="A53" s="42" t="s">
        <v>127</v>
      </c>
      <c r="B53" s="42" t="s">
        <v>14</v>
      </c>
      <c r="C53" s="59" t="s">
        <v>128</v>
      </c>
      <c r="D53" s="36" t="s">
        <v>129</v>
      </c>
      <c r="E53" s="43">
        <f t="shared" si="1"/>
        <v>8606</v>
      </c>
      <c r="F53" s="64">
        <f t="shared" si="1"/>
        <v>1326.3999999999999</v>
      </c>
      <c r="G53" s="64">
        <f t="shared" si="1"/>
        <v>1435.1</v>
      </c>
      <c r="H53" s="64">
        <f t="shared" si="1"/>
        <v>1493.9</v>
      </c>
      <c r="I53" s="64">
        <f t="shared" si="1"/>
        <v>2139.3000000000002</v>
      </c>
      <c r="J53" s="39"/>
      <c r="K53" s="40"/>
      <c r="M53" s="41"/>
    </row>
    <row r="54" spans="1:13" ht="46.5" customHeight="1" x14ac:dyDescent="0.25">
      <c r="A54" s="42" t="s">
        <v>130</v>
      </c>
      <c r="B54" s="42" t="s">
        <v>14</v>
      </c>
      <c r="C54" s="59" t="s">
        <v>131</v>
      </c>
      <c r="D54" s="36" t="s">
        <v>132</v>
      </c>
      <c r="E54" s="43">
        <f>E55+E59</f>
        <v>8606</v>
      </c>
      <c r="F54" s="65">
        <f>F55+F59</f>
        <v>1326.3999999999999</v>
      </c>
      <c r="G54" s="65">
        <f>G55+G59</f>
        <v>1435.1</v>
      </c>
      <c r="H54" s="65">
        <f>H55+H59</f>
        <v>1493.9</v>
      </c>
      <c r="I54" s="65">
        <f>I55+I59</f>
        <v>2139.3000000000002</v>
      </c>
      <c r="J54" s="39"/>
      <c r="K54" s="40"/>
      <c r="M54" s="41"/>
    </row>
    <row r="55" spans="1:13" ht="54.75" customHeight="1" x14ac:dyDescent="0.25">
      <c r="A55" s="42" t="s">
        <v>133</v>
      </c>
      <c r="B55" s="42" t="s">
        <v>14</v>
      </c>
      <c r="C55" s="59" t="s">
        <v>134</v>
      </c>
      <c r="D55" s="36" t="s">
        <v>135</v>
      </c>
      <c r="E55" s="43">
        <f>E56</f>
        <v>2240</v>
      </c>
      <c r="F55" s="65">
        <f>F56</f>
        <v>444.8</v>
      </c>
      <c r="G55" s="65">
        <f>G56</f>
        <v>435.1</v>
      </c>
      <c r="H55" s="65">
        <f>H56</f>
        <v>493.9</v>
      </c>
      <c r="I55" s="65">
        <f>I56</f>
        <v>454.3</v>
      </c>
      <c r="J55" s="39"/>
      <c r="K55" s="40"/>
      <c r="M55" s="41"/>
    </row>
    <row r="56" spans="1:13" ht="80.25" customHeight="1" x14ac:dyDescent="0.25">
      <c r="A56" s="42" t="s">
        <v>136</v>
      </c>
      <c r="B56" s="42" t="s">
        <v>83</v>
      </c>
      <c r="C56" s="59" t="s">
        <v>137</v>
      </c>
      <c r="D56" s="66" t="s">
        <v>138</v>
      </c>
      <c r="E56" s="43">
        <f>E57+E58</f>
        <v>2240</v>
      </c>
      <c r="F56" s="65">
        <f>F57+F58</f>
        <v>444.8</v>
      </c>
      <c r="G56" s="65">
        <f>G57+G58</f>
        <v>435.1</v>
      </c>
      <c r="H56" s="65">
        <f>H57+H58</f>
        <v>493.9</v>
      </c>
      <c r="I56" s="65">
        <f>I57+I58</f>
        <v>454.3</v>
      </c>
      <c r="J56" s="39"/>
      <c r="K56" s="40"/>
      <c r="M56" s="41"/>
    </row>
    <row r="57" spans="1:13" ht="91.5" customHeight="1" x14ac:dyDescent="0.25">
      <c r="A57" s="47" t="s">
        <v>139</v>
      </c>
      <c r="B57" s="47" t="s">
        <v>83</v>
      </c>
      <c r="C57" s="60" t="s">
        <v>140</v>
      </c>
      <c r="D57" s="67" t="s">
        <v>141</v>
      </c>
      <c r="E57" s="50">
        <v>2234.4</v>
      </c>
      <c r="F57" s="52">
        <v>444.8</v>
      </c>
      <c r="G57" s="52">
        <v>435.1</v>
      </c>
      <c r="H57" s="52">
        <v>455.7</v>
      </c>
      <c r="I57" s="52">
        <v>454.3</v>
      </c>
      <c r="J57" s="39"/>
      <c r="K57" s="40"/>
      <c r="M57" s="41"/>
    </row>
    <row r="58" spans="1:13" ht="144.94999999999999" customHeight="1" x14ac:dyDescent="0.25">
      <c r="A58" s="47" t="s">
        <v>142</v>
      </c>
      <c r="B58" s="47" t="s">
        <v>83</v>
      </c>
      <c r="C58" s="60" t="s">
        <v>143</v>
      </c>
      <c r="D58" s="68" t="s">
        <v>144</v>
      </c>
      <c r="E58" s="50">
        <v>5.6</v>
      </c>
      <c r="F58" s="69">
        <v>0</v>
      </c>
      <c r="G58" s="69">
        <v>0</v>
      </c>
      <c r="H58" s="52">
        <v>38.200000000000003</v>
      </c>
      <c r="I58" s="69">
        <v>0</v>
      </c>
      <c r="J58" s="39"/>
      <c r="K58" s="40"/>
      <c r="M58" s="41"/>
    </row>
    <row r="59" spans="1:13" ht="80.25" customHeight="1" x14ac:dyDescent="0.25">
      <c r="A59" s="42" t="s">
        <v>133</v>
      </c>
      <c r="B59" s="42" t="s">
        <v>14</v>
      </c>
      <c r="C59" s="59" t="s">
        <v>145</v>
      </c>
      <c r="D59" s="36" t="s">
        <v>146</v>
      </c>
      <c r="E59" s="43">
        <f>E60</f>
        <v>6366</v>
      </c>
      <c r="F59" s="70">
        <f>F60</f>
        <v>881.59999999999991</v>
      </c>
      <c r="G59" s="70">
        <f>G60</f>
        <v>1000</v>
      </c>
      <c r="H59" s="70">
        <f>H60</f>
        <v>1000</v>
      </c>
      <c r="I59" s="70">
        <f>I60</f>
        <v>1685</v>
      </c>
      <c r="J59" s="39"/>
      <c r="K59" s="40"/>
      <c r="M59" s="41"/>
    </row>
    <row r="60" spans="1:13" ht="102" customHeight="1" x14ac:dyDescent="0.25">
      <c r="A60" s="42" t="s">
        <v>147</v>
      </c>
      <c r="B60" s="42" t="s">
        <v>83</v>
      </c>
      <c r="C60" s="59" t="s">
        <v>148</v>
      </c>
      <c r="D60" s="36" t="s">
        <v>149</v>
      </c>
      <c r="E60" s="43">
        <f>E61+E62</f>
        <v>6366</v>
      </c>
      <c r="F60" s="70">
        <f>F61+F62</f>
        <v>881.59999999999991</v>
      </c>
      <c r="G60" s="70">
        <f>G61+G62</f>
        <v>1000</v>
      </c>
      <c r="H60" s="70">
        <f>H61+H62</f>
        <v>1000</v>
      </c>
      <c r="I60" s="70">
        <f>I61+I62</f>
        <v>1685</v>
      </c>
      <c r="J60" s="39"/>
      <c r="K60" s="40"/>
      <c r="M60" s="41"/>
    </row>
    <row r="61" spans="1:13" ht="69.599999999999994" customHeight="1" x14ac:dyDescent="0.25">
      <c r="A61" s="47" t="s">
        <v>150</v>
      </c>
      <c r="B61" s="47" t="s">
        <v>83</v>
      </c>
      <c r="C61" s="60" t="s">
        <v>151</v>
      </c>
      <c r="D61" s="49" t="s">
        <v>152</v>
      </c>
      <c r="E61" s="50">
        <v>3858.2</v>
      </c>
      <c r="F61" s="71">
        <v>665.4</v>
      </c>
      <c r="G61" s="71">
        <v>700</v>
      </c>
      <c r="H61" s="71">
        <v>700</v>
      </c>
      <c r="I61" s="71">
        <v>1128.5999999999999</v>
      </c>
      <c r="J61" s="39"/>
      <c r="K61" s="40"/>
      <c r="M61" s="41"/>
    </row>
    <row r="62" spans="1:13" ht="67.5" customHeight="1" x14ac:dyDescent="0.25">
      <c r="A62" s="47" t="s">
        <v>153</v>
      </c>
      <c r="B62" s="47" t="s">
        <v>83</v>
      </c>
      <c r="C62" s="60" t="s">
        <v>154</v>
      </c>
      <c r="D62" s="72" t="s">
        <v>155</v>
      </c>
      <c r="E62" s="50">
        <v>2507.8000000000002</v>
      </c>
      <c r="F62" s="71">
        <v>216.2</v>
      </c>
      <c r="G62" s="71">
        <v>300</v>
      </c>
      <c r="H62" s="71">
        <v>300</v>
      </c>
      <c r="I62" s="71">
        <v>556.4</v>
      </c>
      <c r="J62" s="39"/>
      <c r="K62" s="40"/>
      <c r="M62" s="41"/>
    </row>
    <row r="63" spans="1:13" ht="22.5" customHeight="1" x14ac:dyDescent="0.25">
      <c r="A63" s="73"/>
      <c r="B63" s="73"/>
      <c r="C63" s="73"/>
      <c r="D63" s="74" t="s">
        <v>156</v>
      </c>
      <c r="E63" s="75">
        <f>SUM(E12+E52)</f>
        <v>52719.9</v>
      </c>
      <c r="F63" s="76" t="e">
        <f>SUM(F12+F52)</f>
        <v>#REF!</v>
      </c>
      <c r="G63" s="76" t="e">
        <f>SUM(G12+G52)</f>
        <v>#REF!</v>
      </c>
      <c r="H63" s="76" t="e">
        <f>SUM(H12+H52)</f>
        <v>#REF!</v>
      </c>
      <c r="I63" s="76" t="e">
        <f>SUM(I12+I52)</f>
        <v>#REF!</v>
      </c>
      <c r="J63" s="39"/>
      <c r="K63" s="40"/>
      <c r="M63" s="41"/>
    </row>
    <row r="64" spans="1:13" ht="21.75" customHeight="1" x14ac:dyDescent="0.3">
      <c r="B64" s="77"/>
      <c r="C64" s="77"/>
      <c r="D64" s="78"/>
      <c r="E64" s="79"/>
      <c r="F64" s="80" t="e">
        <f>#REF!</f>
        <v>#REF!</v>
      </c>
      <c r="G64" s="80" t="e">
        <f>#REF!</f>
        <v>#REF!</v>
      </c>
      <c r="H64" s="80" t="e">
        <f>#REF!</f>
        <v>#REF!</v>
      </c>
      <c r="I64" s="80" t="e">
        <f>#REF!</f>
        <v>#REF!</v>
      </c>
      <c r="J64" s="81"/>
      <c r="K64" s="82"/>
      <c r="M64" s="83"/>
    </row>
    <row r="65" spans="2:13" ht="27" customHeight="1" x14ac:dyDescent="0.3">
      <c r="B65" s="84"/>
      <c r="C65" s="85"/>
      <c r="D65" s="86"/>
      <c r="E65" s="86"/>
      <c r="F65" s="87" t="e">
        <f>F63-F64</f>
        <v>#REF!</v>
      </c>
      <c r="G65" s="87" t="e">
        <f>G63-G64</f>
        <v>#REF!</v>
      </c>
      <c r="H65" s="87" t="e">
        <f>H63-H64</f>
        <v>#REF!</v>
      </c>
      <c r="I65" s="87" t="e">
        <f>I63-I64</f>
        <v>#REF!</v>
      </c>
      <c r="J65" s="88"/>
      <c r="K65" s="41"/>
    </row>
    <row r="66" spans="2:13" ht="34.5" customHeight="1" x14ac:dyDescent="0.3">
      <c r="B66" s="106"/>
      <c r="C66" s="106"/>
      <c r="D66" s="89"/>
      <c r="E66" s="81"/>
      <c r="J66" s="90"/>
      <c r="K66" s="91"/>
    </row>
    <row r="67" spans="2:13" ht="15.75" x14ac:dyDescent="0.2">
      <c r="D67" s="92"/>
      <c r="E67" s="93"/>
      <c r="K67" s="41"/>
      <c r="M67" s="41"/>
    </row>
    <row r="68" spans="2:13" ht="18" customHeight="1" x14ac:dyDescent="0.25">
      <c r="D68" s="92"/>
      <c r="F68" s="94"/>
      <c r="G68" s="94"/>
      <c r="H68" s="94"/>
      <c r="I68" s="94"/>
      <c r="J68" s="94"/>
      <c r="K68" s="95"/>
    </row>
    <row r="69" spans="2:13" ht="17.45" customHeight="1" x14ac:dyDescent="0.25">
      <c r="D69" s="92"/>
      <c r="E69" s="96"/>
      <c r="F69" s="95"/>
      <c r="G69" s="95"/>
      <c r="H69" s="95"/>
      <c r="I69" s="95"/>
      <c r="J69" s="97"/>
      <c r="K69" s="95"/>
    </row>
    <row r="70" spans="2:13" ht="18" x14ac:dyDescent="0.25">
      <c r="D70" s="92"/>
      <c r="E70" s="98"/>
      <c r="F70" s="99"/>
      <c r="G70" s="99"/>
      <c r="H70" s="99"/>
      <c r="I70" s="99"/>
      <c r="J70" s="99"/>
      <c r="K70" s="95"/>
    </row>
    <row r="71" spans="2:13" ht="15.75" x14ac:dyDescent="0.2">
      <c r="D71" s="92"/>
      <c r="E71" s="41"/>
    </row>
    <row r="72" spans="2:13" ht="15.75" x14ac:dyDescent="0.25">
      <c r="D72" s="92"/>
      <c r="K72" s="100"/>
    </row>
    <row r="73" spans="2:13" ht="15.75" x14ac:dyDescent="0.2">
      <c r="D73" s="92"/>
    </row>
    <row r="74" spans="2:13" ht="15.75" x14ac:dyDescent="0.2">
      <c r="D74" s="92"/>
    </row>
    <row r="75" spans="2:13" ht="15.75" x14ac:dyDescent="0.2">
      <c r="D75" s="92"/>
    </row>
    <row r="76" spans="2:13" ht="15.75" x14ac:dyDescent="0.2">
      <c r="D76" s="92"/>
    </row>
    <row r="77" spans="2:13" ht="15.75" x14ac:dyDescent="0.2">
      <c r="D77" s="92"/>
    </row>
    <row r="78" spans="2:13" ht="15.75" x14ac:dyDescent="0.2">
      <c r="D78" s="92"/>
    </row>
    <row r="79" spans="2:13" ht="15.75" x14ac:dyDescent="0.2">
      <c r="D79" s="92"/>
    </row>
    <row r="80" spans="2:13" ht="15.75" x14ac:dyDescent="0.2">
      <c r="D80" s="92"/>
    </row>
    <row r="81" spans="4:4" ht="15.75" x14ac:dyDescent="0.2">
      <c r="D81" s="92"/>
    </row>
    <row r="82" spans="4:4" ht="15.75" x14ac:dyDescent="0.2">
      <c r="D82" s="92"/>
    </row>
    <row r="83" spans="4:4" ht="15.75" x14ac:dyDescent="0.2">
      <c r="D83" s="92"/>
    </row>
    <row r="84" spans="4:4" ht="15.75" x14ac:dyDescent="0.2">
      <c r="D84" s="92"/>
    </row>
    <row r="85" spans="4:4" ht="15.75" x14ac:dyDescent="0.2">
      <c r="D85" s="92"/>
    </row>
    <row r="86" spans="4:4" ht="15.75" x14ac:dyDescent="0.2">
      <c r="D86" s="92"/>
    </row>
    <row r="87" spans="4:4" ht="15.75" x14ac:dyDescent="0.2">
      <c r="D87" s="92"/>
    </row>
    <row r="88" spans="4:4" ht="15.75" x14ac:dyDescent="0.2">
      <c r="D88" s="92" t="s">
        <v>157</v>
      </c>
    </row>
  </sheetData>
  <mergeCells count="9">
    <mergeCell ref="C8:D8"/>
    <mergeCell ref="C9:D9"/>
    <mergeCell ref="B66:C66"/>
    <mergeCell ref="D1:F1"/>
    <mergeCell ref="D2:E2"/>
    <mergeCell ref="D3:I3"/>
    <mergeCell ref="D4:E4"/>
    <mergeCell ref="D5:E5"/>
    <mergeCell ref="A7:E7"/>
  </mergeCells>
  <pageMargins left="0.43307086614173229" right="0.19685039370078741" top="0.47244094488188981" bottom="0.19685039370078741" header="0.51181102362204722" footer="0.19685039370078741"/>
  <pageSetup paperSize="9" scale="41" orientation="portrait" r:id="rId1"/>
  <headerFooter alignWithMargins="0"/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Прилож.1 Доходы 2015 измен 1</vt:lpstr>
      <vt:lpstr>'Прилож.1 Доходы 2015 измен 1'!OLE_LINK1</vt:lpstr>
      <vt:lpstr>'Прилож.1 Доходы 2015 измен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2015-06-24T08:38:19Z</dcterms:modified>
</cp:coreProperties>
</file>